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tml\vyuka\DAVM\cviceni_02\"/>
    </mc:Choice>
  </mc:AlternateContent>
  <xr:revisionPtr revIDLastSave="0" documentId="8_{70F36C12-8F0D-4895-865A-BD42CC0011EE}" xr6:coauthVersionLast="47" xr6:coauthVersionMax="47" xr10:uidLastSave="{00000000-0000-0000-0000-000000000000}"/>
  <bookViews>
    <workbookView xWindow="-25320" yWindow="-240" windowWidth="25440" windowHeight="15390" xr2:uid="{24ACC4C1-18A2-4137-9AF8-747958F3D370}"/>
  </bookViews>
  <sheets>
    <sheet name="zdroje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4" i="1"/>
  <c r="M24" i="1"/>
  <c r="K25" i="1"/>
  <c r="L25" i="1"/>
  <c r="M25" i="1"/>
  <c r="K26" i="1"/>
  <c r="L26" i="1"/>
  <c r="M26" i="1"/>
  <c r="K27" i="1"/>
  <c r="L27" i="1"/>
  <c r="M27" i="1"/>
  <c r="L23" i="1"/>
  <c r="M23" i="1"/>
  <c r="K23" i="1"/>
  <c r="N8" i="1"/>
  <c r="N9" i="1"/>
  <c r="N10" i="1"/>
  <c r="N11" i="1"/>
  <c r="N7" i="1"/>
  <c r="E2" i="2"/>
  <c r="F2" i="2" s="1"/>
  <c r="F3" i="2"/>
  <c r="F15" i="2"/>
  <c r="F16" i="2"/>
  <c r="F27" i="2"/>
  <c r="F28" i="2"/>
  <c r="F39" i="2"/>
  <c r="F40" i="2"/>
  <c r="F51" i="2"/>
  <c r="F52" i="2"/>
  <c r="F63" i="2"/>
  <c r="F64" i="2"/>
  <c r="F75" i="2"/>
  <c r="F76" i="2"/>
  <c r="F87" i="2"/>
  <c r="F88" i="2"/>
  <c r="F99" i="2"/>
  <c r="F100" i="2"/>
  <c r="F111" i="2"/>
  <c r="F112" i="2"/>
  <c r="F123" i="2"/>
  <c r="F124" i="2"/>
  <c r="F135" i="2"/>
  <c r="F136" i="2"/>
  <c r="F147" i="2"/>
  <c r="F148" i="2"/>
  <c r="F159" i="2"/>
  <c r="F160" i="2"/>
  <c r="F171" i="2"/>
  <c r="F172" i="2"/>
  <c r="F183" i="2"/>
  <c r="F184" i="2"/>
  <c r="F195" i="2"/>
  <c r="F196" i="2"/>
  <c r="F207" i="2"/>
  <c r="F208" i="2"/>
  <c r="E3" i="2"/>
  <c r="E4" i="2"/>
  <c r="F4" i="2" s="1"/>
  <c r="E5" i="2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E16" i="2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E28" i="2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E40" i="2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E52" i="2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E64" i="2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E76" i="2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E88" i="2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E100" i="2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E112" i="2"/>
  <c r="E113" i="2"/>
  <c r="F113" i="2" s="1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E124" i="2"/>
  <c r="E125" i="2"/>
  <c r="F125" i="2" s="1"/>
  <c r="E126" i="2"/>
  <c r="F126" i="2" s="1"/>
  <c r="E127" i="2"/>
  <c r="F127" i="2" s="1"/>
  <c r="E128" i="2"/>
  <c r="F128" i="2" s="1"/>
  <c r="E129" i="2"/>
  <c r="F129" i="2" s="1"/>
  <c r="E130" i="2"/>
  <c r="F130" i="2" s="1"/>
  <c r="E131" i="2"/>
  <c r="F131" i="2" s="1"/>
  <c r="E132" i="2"/>
  <c r="F132" i="2" s="1"/>
  <c r="E133" i="2"/>
  <c r="F133" i="2" s="1"/>
  <c r="E134" i="2"/>
  <c r="F134" i="2" s="1"/>
  <c r="E135" i="2"/>
  <c r="E136" i="2"/>
  <c r="E137" i="2"/>
  <c r="F137" i="2" s="1"/>
  <c r="E138" i="2"/>
  <c r="F138" i="2" s="1"/>
  <c r="E139" i="2"/>
  <c r="F139" i="2" s="1"/>
  <c r="E140" i="2"/>
  <c r="F140" i="2" s="1"/>
  <c r="E141" i="2"/>
  <c r="F141" i="2" s="1"/>
  <c r="E142" i="2"/>
  <c r="F142" i="2" s="1"/>
  <c r="E143" i="2"/>
  <c r="F143" i="2" s="1"/>
  <c r="E144" i="2"/>
  <c r="F144" i="2" s="1"/>
  <c r="E145" i="2"/>
  <c r="F145" i="2" s="1"/>
  <c r="E146" i="2"/>
  <c r="F146" i="2" s="1"/>
  <c r="E147" i="2"/>
  <c r="E148" i="2"/>
  <c r="E149" i="2"/>
  <c r="F149" i="2" s="1"/>
  <c r="E150" i="2"/>
  <c r="F150" i="2" s="1"/>
  <c r="E151" i="2"/>
  <c r="F151" i="2" s="1"/>
  <c r="E152" i="2"/>
  <c r="F152" i="2" s="1"/>
  <c r="E153" i="2"/>
  <c r="F153" i="2" s="1"/>
  <c r="E154" i="2"/>
  <c r="F154" i="2" s="1"/>
  <c r="E155" i="2"/>
  <c r="F155" i="2" s="1"/>
  <c r="E156" i="2"/>
  <c r="F156" i="2" s="1"/>
  <c r="E157" i="2"/>
  <c r="F157" i="2" s="1"/>
  <c r="E158" i="2"/>
  <c r="F158" i="2" s="1"/>
  <c r="E159" i="2"/>
  <c r="E160" i="2"/>
  <c r="E161" i="2"/>
  <c r="F161" i="2" s="1"/>
  <c r="E162" i="2"/>
  <c r="F162" i="2" s="1"/>
  <c r="E163" i="2"/>
  <c r="F163" i="2" s="1"/>
  <c r="E164" i="2"/>
  <c r="F164" i="2" s="1"/>
  <c r="E165" i="2"/>
  <c r="F165" i="2" s="1"/>
  <c r="E166" i="2"/>
  <c r="F166" i="2" s="1"/>
  <c r="E167" i="2"/>
  <c r="F167" i="2" s="1"/>
  <c r="E168" i="2"/>
  <c r="F168" i="2" s="1"/>
  <c r="E169" i="2"/>
  <c r="F169" i="2" s="1"/>
  <c r="E170" i="2"/>
  <c r="F170" i="2" s="1"/>
  <c r="E171" i="2"/>
  <c r="E172" i="2"/>
  <c r="E173" i="2"/>
  <c r="F173" i="2" s="1"/>
  <c r="E174" i="2"/>
  <c r="F174" i="2" s="1"/>
  <c r="E175" i="2"/>
  <c r="F175" i="2" s="1"/>
  <c r="E176" i="2"/>
  <c r="F176" i="2" s="1"/>
  <c r="E177" i="2"/>
  <c r="F177" i="2" s="1"/>
  <c r="E178" i="2"/>
  <c r="F178" i="2" s="1"/>
  <c r="E179" i="2"/>
  <c r="F179" i="2" s="1"/>
  <c r="E180" i="2"/>
  <c r="F180" i="2" s="1"/>
  <c r="E181" i="2"/>
  <c r="F181" i="2" s="1"/>
  <c r="E182" i="2"/>
  <c r="F182" i="2" s="1"/>
  <c r="E183" i="2"/>
  <c r="E184" i="2"/>
  <c r="E185" i="2"/>
  <c r="F185" i="2" s="1"/>
  <c r="E186" i="2"/>
  <c r="F186" i="2" s="1"/>
  <c r="E187" i="2"/>
  <c r="F187" i="2" s="1"/>
  <c r="E188" i="2"/>
  <c r="F188" i="2" s="1"/>
  <c r="E189" i="2"/>
  <c r="F189" i="2" s="1"/>
  <c r="E190" i="2"/>
  <c r="F190" i="2" s="1"/>
  <c r="E191" i="2"/>
  <c r="F191" i="2" s="1"/>
  <c r="E192" i="2"/>
  <c r="F192" i="2" s="1"/>
  <c r="E193" i="2"/>
  <c r="F193" i="2" s="1"/>
  <c r="E194" i="2"/>
  <c r="F194" i="2" s="1"/>
  <c r="E195" i="2"/>
  <c r="E196" i="2"/>
  <c r="E197" i="2"/>
  <c r="F197" i="2" s="1"/>
  <c r="E198" i="2"/>
  <c r="F198" i="2" s="1"/>
  <c r="E199" i="2"/>
  <c r="F199" i="2" s="1"/>
  <c r="E200" i="2"/>
  <c r="F200" i="2" s="1"/>
  <c r="E201" i="2"/>
  <c r="F201" i="2" s="1"/>
  <c r="E202" i="2"/>
  <c r="F202" i="2" s="1"/>
  <c r="E203" i="2"/>
  <c r="F203" i="2" s="1"/>
  <c r="E204" i="2"/>
  <c r="F204" i="2" s="1"/>
  <c r="E205" i="2"/>
  <c r="F205" i="2" s="1"/>
  <c r="E206" i="2"/>
  <c r="F206" i="2" s="1"/>
  <c r="E207" i="2"/>
  <c r="E208" i="2"/>
  <c r="E209" i="2"/>
  <c r="F209" i="2" s="1"/>
  <c r="E210" i="2"/>
  <c r="F210" i="2" s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M8" i="1"/>
  <c r="M9" i="1"/>
  <c r="M10" i="1"/>
  <c r="M11" i="1"/>
  <c r="M7" i="1"/>
  <c r="F5" i="2" l="1"/>
</calcChain>
</file>

<file path=xl/sharedStrings.xml><?xml version="1.0" encoding="utf-8"?>
<sst xmlns="http://schemas.openxmlformats.org/spreadsheetml/2006/main" count="29" uniqueCount="23">
  <si>
    <t>Diety</t>
  </si>
  <si>
    <t>Termíny</t>
  </si>
  <si>
    <t>id</t>
  </si>
  <si>
    <t>typ</t>
  </si>
  <si>
    <t>cena za den</t>
  </si>
  <si>
    <t>termín příjezdu</t>
  </si>
  <si>
    <t>termín odjezdu</t>
  </si>
  <si>
    <t>Místo konání</t>
  </si>
  <si>
    <t>cena  bez stravy</t>
  </si>
  <si>
    <t>vše</t>
  </si>
  <si>
    <t>Horní Bečva</t>
  </si>
  <si>
    <t>bezlepková</t>
  </si>
  <si>
    <t>Žítková</t>
  </si>
  <si>
    <t>bezmasá</t>
  </si>
  <si>
    <t>Prudká</t>
  </si>
  <si>
    <t>Sleva v procentech</t>
  </si>
  <si>
    <t>rok narození</t>
  </si>
  <si>
    <t>dieta</t>
  </si>
  <si>
    <t>termín tábora</t>
  </si>
  <si>
    <t>cena</t>
  </si>
  <si>
    <t>vek</t>
  </si>
  <si>
    <t>cena se slevou</t>
  </si>
  <si>
    <t>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</si>
</sst>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8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44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0" xfId="1" applyFont="1" applyAlignment="1">
      <alignment vertic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0E74-1AB9-4B25-8BD6-CF4967B26289}">
  <dimension ref="C5:N27"/>
  <sheetViews>
    <sheetView tabSelected="1" topLeftCell="A10" zoomScale="136" zoomScaleNormal="136" workbookViewId="0">
      <selection activeCell="K23" sqref="K23:M27"/>
    </sheetView>
  </sheetViews>
  <sheetFormatPr defaultRowHeight="15" x14ac:dyDescent="0.25"/>
  <cols>
    <col min="4" max="4" width="16" customWidth="1"/>
    <col min="5" max="5" width="15.85546875" customWidth="1"/>
    <col min="9" max="9" width="16.42578125" customWidth="1"/>
    <col min="10" max="10" width="15.28515625" customWidth="1"/>
    <col min="11" max="11" width="14.5703125" customWidth="1"/>
    <col min="12" max="12" width="17.28515625" customWidth="1"/>
    <col min="14" max="14" width="14" bestFit="1" customWidth="1"/>
  </cols>
  <sheetData>
    <row r="5" spans="3:14" x14ac:dyDescent="0.25">
      <c r="C5" s="1" t="s">
        <v>0</v>
      </c>
      <c r="D5" s="1"/>
      <c r="E5" s="1"/>
      <c r="F5" s="1"/>
      <c r="G5" s="1"/>
      <c r="H5" s="1" t="s">
        <v>1</v>
      </c>
      <c r="I5" s="1"/>
      <c r="J5" s="1"/>
      <c r="K5" s="1"/>
      <c r="L5" s="1"/>
      <c r="M5" s="1"/>
      <c r="N5" s="1"/>
    </row>
    <row r="6" spans="3:14" x14ac:dyDescent="0.25">
      <c r="C6" s="2" t="s">
        <v>2</v>
      </c>
      <c r="D6" s="2" t="s">
        <v>3</v>
      </c>
      <c r="E6" s="2" t="s">
        <v>4</v>
      </c>
      <c r="F6" s="1"/>
      <c r="G6" s="1"/>
      <c r="H6" s="2" t="s">
        <v>2</v>
      </c>
      <c r="I6" s="2" t="s">
        <v>5</v>
      </c>
      <c r="J6" s="2" t="s">
        <v>6</v>
      </c>
      <c r="K6" s="2" t="s">
        <v>7</v>
      </c>
      <c r="L6" s="2" t="s">
        <v>8</v>
      </c>
      <c r="M6" s="1" t="s">
        <v>22</v>
      </c>
      <c r="N6" s="1"/>
    </row>
    <row r="7" spans="3:14" x14ac:dyDescent="0.25">
      <c r="C7" s="3">
        <v>1</v>
      </c>
      <c r="D7" s="2" t="s">
        <v>9</v>
      </c>
      <c r="E7" s="4">
        <v>80</v>
      </c>
      <c r="F7" s="1"/>
      <c r="G7" s="1"/>
      <c r="H7" s="3">
        <v>1</v>
      </c>
      <c r="I7" s="5">
        <v>42559</v>
      </c>
      <c r="J7" s="5">
        <v>42568</v>
      </c>
      <c r="K7" s="2" t="s">
        <v>10</v>
      </c>
      <c r="L7" s="3">
        <v>1800</v>
      </c>
      <c r="M7" s="1">
        <f>J7-I7</f>
        <v>9</v>
      </c>
      <c r="N7" s="10">
        <f>SUMIFS(data!F:F,data!C:C,H7)</f>
        <v>101556</v>
      </c>
    </row>
    <row r="8" spans="3:14" x14ac:dyDescent="0.25">
      <c r="C8" s="3">
        <v>2</v>
      </c>
      <c r="D8" s="2" t="s">
        <v>11</v>
      </c>
      <c r="E8" s="4">
        <v>110</v>
      </c>
      <c r="F8" s="1"/>
      <c r="G8" s="1"/>
      <c r="H8" s="3">
        <v>2</v>
      </c>
      <c r="I8" s="5">
        <v>42574</v>
      </c>
      <c r="J8" s="5">
        <v>42581</v>
      </c>
      <c r="K8" s="2" t="s">
        <v>12</v>
      </c>
      <c r="L8" s="3">
        <v>2000</v>
      </c>
      <c r="M8" s="1">
        <f t="shared" ref="M8:M11" si="0">J8-I8</f>
        <v>7</v>
      </c>
      <c r="N8" s="10">
        <f>SUMIFS(data!F:F,data!C:C,H8)</f>
        <v>101298</v>
      </c>
    </row>
    <row r="9" spans="3:14" x14ac:dyDescent="0.25">
      <c r="C9" s="3">
        <v>3</v>
      </c>
      <c r="D9" s="2" t="s">
        <v>13</v>
      </c>
      <c r="E9" s="4">
        <v>70</v>
      </c>
      <c r="F9" s="1"/>
      <c r="G9" s="1"/>
      <c r="H9" s="3">
        <v>3</v>
      </c>
      <c r="I9" s="5">
        <v>42580</v>
      </c>
      <c r="J9" s="5">
        <v>42592</v>
      </c>
      <c r="K9" s="2" t="s">
        <v>14</v>
      </c>
      <c r="L9" s="3">
        <v>3000</v>
      </c>
      <c r="M9" s="1">
        <f t="shared" si="0"/>
        <v>12</v>
      </c>
      <c r="N9" s="10">
        <f>SUMIFS(data!F:F,data!C:C,H9)</f>
        <v>166680</v>
      </c>
    </row>
    <row r="10" spans="3:14" x14ac:dyDescent="0.25">
      <c r="C10" s="1"/>
      <c r="D10" s="1"/>
      <c r="E10" s="1"/>
      <c r="F10" s="1"/>
      <c r="G10" s="1"/>
      <c r="H10" s="3">
        <v>4</v>
      </c>
      <c r="I10" s="5">
        <v>42588</v>
      </c>
      <c r="J10" s="5">
        <v>42595</v>
      </c>
      <c r="K10" s="2" t="s">
        <v>12</v>
      </c>
      <c r="L10" s="3">
        <v>2000</v>
      </c>
      <c r="M10" s="1">
        <f t="shared" si="0"/>
        <v>7</v>
      </c>
      <c r="N10" s="10">
        <f>SUMIFS(data!F:F,data!C:C,H10)</f>
        <v>109580</v>
      </c>
    </row>
    <row r="11" spans="3:14" ht="15" customHeight="1" x14ac:dyDescent="0.25">
      <c r="C11" s="6" t="s">
        <v>15</v>
      </c>
      <c r="D11" s="6"/>
      <c r="E11" s="3">
        <v>20</v>
      </c>
      <c r="F11" s="1"/>
      <c r="G11" s="1"/>
      <c r="H11" s="3">
        <v>5</v>
      </c>
      <c r="I11" s="5">
        <v>42596</v>
      </c>
      <c r="J11" s="5">
        <v>42602</v>
      </c>
      <c r="K11" s="2" t="s">
        <v>14</v>
      </c>
      <c r="L11" s="3">
        <v>1600</v>
      </c>
      <c r="M11" s="1">
        <f t="shared" si="0"/>
        <v>6</v>
      </c>
      <c r="N11" s="10">
        <f>SUMIFS(data!F:F,data!C:C,H11)</f>
        <v>85148</v>
      </c>
    </row>
    <row r="12" spans="3:14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21" spans="9:13" x14ac:dyDescent="0.25">
      <c r="K21" s="8">
        <v>1</v>
      </c>
      <c r="L21" s="8">
        <v>2</v>
      </c>
      <c r="M21" s="8">
        <v>3</v>
      </c>
    </row>
    <row r="22" spans="9:13" x14ac:dyDescent="0.25">
      <c r="K22" s="8" t="s">
        <v>9</v>
      </c>
      <c r="L22" s="8" t="s">
        <v>11</v>
      </c>
      <c r="M22" s="8" t="s">
        <v>13</v>
      </c>
    </row>
    <row r="23" spans="9:13" x14ac:dyDescent="0.25">
      <c r="I23" s="5"/>
      <c r="J23" s="3">
        <v>1</v>
      </c>
      <c r="K23" s="9">
        <f>COUNTIFS(data!$C:$C,$J23,data!$B:$B,K$21)</f>
        <v>16</v>
      </c>
      <c r="L23" s="9">
        <f>COUNTIFS(data!$C:$C,$J23,data!$B:$B,L$21)</f>
        <v>14</v>
      </c>
      <c r="M23" s="9">
        <f>COUNTIFS(data!$C:$C,$J23,data!$B:$B,M$21)</f>
        <v>10</v>
      </c>
    </row>
    <row r="24" spans="9:13" x14ac:dyDescent="0.25">
      <c r="I24" s="5"/>
      <c r="J24" s="3">
        <v>2</v>
      </c>
      <c r="K24" s="9">
        <f>COUNTIFS(data!$C:$C,$J24,data!$B:$B,K$21)</f>
        <v>18</v>
      </c>
      <c r="L24" s="9">
        <f>COUNTIFS(data!$C:$C,$J24,data!$B:$B,L$21)</f>
        <v>7</v>
      </c>
      <c r="M24" s="9">
        <f>COUNTIFS(data!$C:$C,$J24,data!$B:$B,M$21)</f>
        <v>15</v>
      </c>
    </row>
    <row r="25" spans="9:13" x14ac:dyDescent="0.25">
      <c r="I25" s="5"/>
      <c r="J25" s="3">
        <v>3</v>
      </c>
      <c r="K25" s="9">
        <f>COUNTIFS(data!$C:$C,$J25,data!$B:$B,K$21)</f>
        <v>17</v>
      </c>
      <c r="L25" s="9">
        <f>COUNTIFS(data!$C:$C,$J25,data!$B:$B,L$21)</f>
        <v>14</v>
      </c>
      <c r="M25" s="9">
        <f>COUNTIFS(data!$C:$C,$J25,data!$B:$B,M$21)</f>
        <v>12</v>
      </c>
    </row>
    <row r="26" spans="9:13" x14ac:dyDescent="0.25">
      <c r="I26" s="5"/>
      <c r="J26" s="3">
        <v>4</v>
      </c>
      <c r="K26" s="9">
        <f>COUNTIFS(data!$C:$C,$J26,data!$B:$B,K$21)</f>
        <v>14</v>
      </c>
      <c r="L26" s="9">
        <f>COUNTIFS(data!$C:$C,$J26,data!$B:$B,L$21)</f>
        <v>11</v>
      </c>
      <c r="M26" s="9">
        <f>COUNTIFS(data!$C:$C,$J26,data!$B:$B,M$21)</f>
        <v>19</v>
      </c>
    </row>
    <row r="27" spans="9:13" x14ac:dyDescent="0.25">
      <c r="I27" s="5"/>
      <c r="J27" s="3">
        <v>5</v>
      </c>
      <c r="K27" s="9">
        <f>COUNTIFS(data!$C:$C,$J27,data!$B:$B,K$21)</f>
        <v>16</v>
      </c>
      <c r="L27" s="9">
        <f>COUNTIFS(data!$C:$C,$J27,data!$B:$B,L$21)</f>
        <v>11</v>
      </c>
      <c r="M27" s="9">
        <f>COUNTIFS(data!$C:$C,$J27,data!$B:$B,M$21)</f>
        <v>15</v>
      </c>
    </row>
  </sheetData>
  <mergeCells count="1">
    <mergeCell ref="C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8AC4-7FA8-4907-8F7E-06C9353FBE9F}">
  <dimension ref="A1:F210"/>
  <sheetViews>
    <sheetView zoomScale="150" zoomScaleNormal="150" workbookViewId="0">
      <selection activeCell="F23" sqref="F23"/>
    </sheetView>
  </sheetViews>
  <sheetFormatPr defaultRowHeight="15" x14ac:dyDescent="0.25"/>
  <cols>
    <col min="1" max="1" width="11.85546875" bestFit="1" customWidth="1"/>
    <col min="3" max="3" width="13.140625" bestFit="1" customWidth="1"/>
    <col min="4" max="4" width="11.85546875" bestFit="1" customWidth="1"/>
    <col min="6" max="6" width="14" bestFit="1" customWidth="1"/>
  </cols>
  <sheetData>
    <row r="1" spans="1:6" x14ac:dyDescent="0.25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</row>
    <row r="2" spans="1:6" x14ac:dyDescent="0.25">
      <c r="A2">
        <v>2008</v>
      </c>
      <c r="B2">
        <v>1</v>
      </c>
      <c r="C2">
        <v>1</v>
      </c>
      <c r="D2" s="7">
        <f>VLOOKUP(B2,zdroje!$C$7:$E$9,3,0)*VLOOKUP(C2,zdroje!$H$7:$M$11,6,0)+VLOOKUP(C2,zdroje!$H$7:$L$11,5,0)</f>
        <v>2520</v>
      </c>
      <c r="E2">
        <f>YEAR(VLOOKUP(C2,zdroje!$H$7:$I$11,2,0))-A2</f>
        <v>8</v>
      </c>
      <c r="F2" s="7">
        <f>IF(E2&gt;13,D2*(1-zdroje!$E$11/100),D2)</f>
        <v>2520</v>
      </c>
    </row>
    <row r="3" spans="1:6" x14ac:dyDescent="0.25">
      <c r="A3">
        <v>2005</v>
      </c>
      <c r="B3">
        <v>2</v>
      </c>
      <c r="C3">
        <v>2</v>
      </c>
      <c r="D3" s="7">
        <f>VLOOKUP(B3,zdroje!$C$7:$E$9,3,0)*VLOOKUP(C3,zdroje!$H$7:$M$11,6,0)+VLOOKUP(C3,zdroje!$H$7:$L$11,5,0)</f>
        <v>2770</v>
      </c>
      <c r="E3">
        <f>YEAR(VLOOKUP(C3,zdroje!$H$7:$I$11,2,0))-A3</f>
        <v>11</v>
      </c>
      <c r="F3" s="7">
        <f>IF(E3&gt;13,D3*(1-zdroje!$E$11/100),D3)</f>
        <v>2770</v>
      </c>
    </row>
    <row r="4" spans="1:6" x14ac:dyDescent="0.25">
      <c r="A4">
        <v>2007</v>
      </c>
      <c r="B4">
        <v>1</v>
      </c>
      <c r="C4">
        <v>2</v>
      </c>
      <c r="D4" s="7">
        <f>VLOOKUP(B4,zdroje!$C$7:$E$9,3,0)*VLOOKUP(C4,zdroje!$H$7:$M$11,6,0)+VLOOKUP(C4,zdroje!$H$7:$L$11,5,0)</f>
        <v>2560</v>
      </c>
      <c r="E4">
        <f>YEAR(VLOOKUP(C4,zdroje!$H$7:$I$11,2,0))-A4</f>
        <v>9</v>
      </c>
      <c r="F4" s="7">
        <f>IF(E4&gt;13,D4*(1-zdroje!$E$11/100),D4)</f>
        <v>2560</v>
      </c>
    </row>
    <row r="5" spans="1:6" x14ac:dyDescent="0.25">
      <c r="A5">
        <v>2003</v>
      </c>
      <c r="B5">
        <v>1</v>
      </c>
      <c r="C5">
        <v>4</v>
      </c>
      <c r="D5" s="7">
        <f>VLOOKUP(B5,zdroje!$C$7:$E$9,3,0)*VLOOKUP(C5,zdroje!$H$7:$M$11,6,0)+VLOOKUP(C5,zdroje!$H$7:$L$11,5,0)</f>
        <v>2560</v>
      </c>
      <c r="E5">
        <f>YEAR(VLOOKUP(C5,zdroje!$H$7:$I$11,2,0))-A5</f>
        <v>13</v>
      </c>
      <c r="F5" s="7">
        <f>IF(E5&gt;13,D5*(1-zdroje!$E$11/100),D5)</f>
        <v>2560</v>
      </c>
    </row>
    <row r="6" spans="1:6" x14ac:dyDescent="0.25">
      <c r="A6">
        <v>2006</v>
      </c>
      <c r="B6">
        <v>2</v>
      </c>
      <c r="C6">
        <v>2</v>
      </c>
      <c r="D6" s="7">
        <f>VLOOKUP(B6,zdroje!$C$7:$E$9,3,0)*VLOOKUP(C6,zdroje!$H$7:$M$11,6,0)+VLOOKUP(C6,zdroje!$H$7:$L$11,5,0)</f>
        <v>2770</v>
      </c>
      <c r="E6">
        <f>YEAR(VLOOKUP(C6,zdroje!$H$7:$I$11,2,0))-A6</f>
        <v>10</v>
      </c>
      <c r="F6" s="7">
        <f>IF(E6&gt;13,D6*(1-zdroje!$E$11/100),D6)</f>
        <v>2770</v>
      </c>
    </row>
    <row r="7" spans="1:6" x14ac:dyDescent="0.25">
      <c r="A7">
        <v>2007</v>
      </c>
      <c r="B7">
        <v>3</v>
      </c>
      <c r="C7">
        <v>3</v>
      </c>
      <c r="D7" s="7">
        <f>VLOOKUP(B7,zdroje!$C$7:$E$9,3,0)*VLOOKUP(C7,zdroje!$H$7:$M$11,6,0)+VLOOKUP(C7,zdroje!$H$7:$L$11,5,0)</f>
        <v>3840</v>
      </c>
      <c r="E7">
        <f>YEAR(VLOOKUP(C7,zdroje!$H$7:$I$11,2,0))-A7</f>
        <v>9</v>
      </c>
      <c r="F7" s="7">
        <f>IF(E7&gt;13,D7*(1-zdroje!$E$11/100),D7)</f>
        <v>3840</v>
      </c>
    </row>
    <row r="8" spans="1:6" x14ac:dyDescent="0.25">
      <c r="A8">
        <v>2008</v>
      </c>
      <c r="B8">
        <v>1</v>
      </c>
      <c r="C8">
        <v>1</v>
      </c>
      <c r="D8" s="7">
        <f>VLOOKUP(B8,zdroje!$C$7:$E$9,3,0)*VLOOKUP(C8,zdroje!$H$7:$M$11,6,0)+VLOOKUP(C8,zdroje!$H$7:$L$11,5,0)</f>
        <v>2520</v>
      </c>
      <c r="E8">
        <f>YEAR(VLOOKUP(C8,zdroje!$H$7:$I$11,2,0))-A8</f>
        <v>8</v>
      </c>
      <c r="F8" s="7">
        <f>IF(E8&gt;13,D8*(1-zdroje!$E$11/100),D8)</f>
        <v>2520</v>
      </c>
    </row>
    <row r="9" spans="1:6" x14ac:dyDescent="0.25">
      <c r="A9">
        <v>2006</v>
      </c>
      <c r="B9">
        <v>2</v>
      </c>
      <c r="C9">
        <v>3</v>
      </c>
      <c r="D9" s="7">
        <f>VLOOKUP(B9,zdroje!$C$7:$E$9,3,0)*VLOOKUP(C9,zdroje!$H$7:$M$11,6,0)+VLOOKUP(C9,zdroje!$H$7:$L$11,5,0)</f>
        <v>4320</v>
      </c>
      <c r="E9">
        <f>YEAR(VLOOKUP(C9,zdroje!$H$7:$I$11,2,0))-A9</f>
        <v>10</v>
      </c>
      <c r="F9" s="7">
        <f>IF(E9&gt;13,D9*(1-zdroje!$E$11/100),D9)</f>
        <v>4320</v>
      </c>
    </row>
    <row r="10" spans="1:6" x14ac:dyDescent="0.25">
      <c r="A10">
        <v>2004</v>
      </c>
      <c r="B10">
        <v>3</v>
      </c>
      <c r="C10">
        <v>5</v>
      </c>
      <c r="D10" s="7">
        <f>VLOOKUP(B10,zdroje!$C$7:$E$9,3,0)*VLOOKUP(C10,zdroje!$H$7:$M$11,6,0)+VLOOKUP(C10,zdroje!$H$7:$L$11,5,0)</f>
        <v>2020</v>
      </c>
      <c r="E10">
        <f>YEAR(VLOOKUP(C10,zdroje!$H$7:$I$11,2,0))-A10</f>
        <v>12</v>
      </c>
      <c r="F10" s="7">
        <f>IF(E10&gt;13,D10*(1-zdroje!$E$11/100),D10)</f>
        <v>2020</v>
      </c>
    </row>
    <row r="11" spans="1:6" x14ac:dyDescent="0.25">
      <c r="A11">
        <v>2006</v>
      </c>
      <c r="B11">
        <v>2</v>
      </c>
      <c r="C11">
        <v>1</v>
      </c>
      <c r="D11" s="7">
        <f>VLOOKUP(B11,zdroje!$C$7:$E$9,3,0)*VLOOKUP(C11,zdroje!$H$7:$M$11,6,0)+VLOOKUP(C11,zdroje!$H$7:$L$11,5,0)</f>
        <v>2790</v>
      </c>
      <c r="E11">
        <f>YEAR(VLOOKUP(C11,zdroje!$H$7:$I$11,2,0))-A11</f>
        <v>10</v>
      </c>
      <c r="F11" s="7">
        <f>IF(E11&gt;13,D11*(1-zdroje!$E$11/100),D11)</f>
        <v>2790</v>
      </c>
    </row>
    <row r="12" spans="1:6" x14ac:dyDescent="0.25">
      <c r="A12">
        <v>2004</v>
      </c>
      <c r="B12">
        <v>1</v>
      </c>
      <c r="C12">
        <v>5</v>
      </c>
      <c r="D12" s="7">
        <f>VLOOKUP(B12,zdroje!$C$7:$E$9,3,0)*VLOOKUP(C12,zdroje!$H$7:$M$11,6,0)+VLOOKUP(C12,zdroje!$H$7:$L$11,5,0)</f>
        <v>2080</v>
      </c>
      <c r="E12">
        <f>YEAR(VLOOKUP(C12,zdroje!$H$7:$I$11,2,0))-A12</f>
        <v>12</v>
      </c>
      <c r="F12" s="7">
        <f>IF(E12&gt;13,D12*(1-zdroje!$E$11/100),D12)</f>
        <v>2080</v>
      </c>
    </row>
    <row r="13" spans="1:6" x14ac:dyDescent="0.25">
      <c r="A13">
        <v>2007</v>
      </c>
      <c r="B13">
        <v>3</v>
      </c>
      <c r="C13">
        <v>3</v>
      </c>
      <c r="D13" s="7">
        <f>VLOOKUP(B13,zdroje!$C$7:$E$9,3,0)*VLOOKUP(C13,zdroje!$H$7:$M$11,6,0)+VLOOKUP(C13,zdroje!$H$7:$L$11,5,0)</f>
        <v>3840</v>
      </c>
      <c r="E13">
        <f>YEAR(VLOOKUP(C13,zdroje!$H$7:$I$11,2,0))-A13</f>
        <v>9</v>
      </c>
      <c r="F13" s="7">
        <f>IF(E13&gt;13,D13*(1-zdroje!$E$11/100),D13)</f>
        <v>3840</v>
      </c>
    </row>
    <row r="14" spans="1:6" x14ac:dyDescent="0.25">
      <c r="A14">
        <v>2005</v>
      </c>
      <c r="B14">
        <v>3</v>
      </c>
      <c r="C14">
        <v>2</v>
      </c>
      <c r="D14" s="7">
        <f>VLOOKUP(B14,zdroje!$C$7:$E$9,3,0)*VLOOKUP(C14,zdroje!$H$7:$M$11,6,0)+VLOOKUP(C14,zdroje!$H$7:$L$11,5,0)</f>
        <v>2490</v>
      </c>
      <c r="E14">
        <f>YEAR(VLOOKUP(C14,zdroje!$H$7:$I$11,2,0))-A14</f>
        <v>11</v>
      </c>
      <c r="F14" s="7">
        <f>IF(E14&gt;13,D14*(1-zdroje!$E$11/100),D14)</f>
        <v>2490</v>
      </c>
    </row>
    <row r="15" spans="1:6" x14ac:dyDescent="0.25">
      <c r="A15">
        <v>2008</v>
      </c>
      <c r="B15">
        <v>2</v>
      </c>
      <c r="C15">
        <v>4</v>
      </c>
      <c r="D15" s="7">
        <f>VLOOKUP(B15,zdroje!$C$7:$E$9,3,0)*VLOOKUP(C15,zdroje!$H$7:$M$11,6,0)+VLOOKUP(C15,zdroje!$H$7:$L$11,5,0)</f>
        <v>2770</v>
      </c>
      <c r="E15">
        <f>YEAR(VLOOKUP(C15,zdroje!$H$7:$I$11,2,0))-A15</f>
        <v>8</v>
      </c>
      <c r="F15" s="7">
        <f>IF(E15&gt;13,D15*(1-zdroje!$E$11/100),D15)</f>
        <v>2770</v>
      </c>
    </row>
    <row r="16" spans="1:6" x14ac:dyDescent="0.25">
      <c r="A16">
        <v>2003</v>
      </c>
      <c r="B16">
        <v>2</v>
      </c>
      <c r="C16">
        <v>2</v>
      </c>
      <c r="D16" s="7">
        <f>VLOOKUP(B16,zdroje!$C$7:$E$9,3,0)*VLOOKUP(C16,zdroje!$H$7:$M$11,6,0)+VLOOKUP(C16,zdroje!$H$7:$L$11,5,0)</f>
        <v>2770</v>
      </c>
      <c r="E16">
        <f>YEAR(VLOOKUP(C16,zdroje!$H$7:$I$11,2,0))-A16</f>
        <v>13</v>
      </c>
      <c r="F16" s="7">
        <f>IF(E16&gt;13,D16*(1-zdroje!$E$11/100),D16)</f>
        <v>2770</v>
      </c>
    </row>
    <row r="17" spans="1:6" x14ac:dyDescent="0.25">
      <c r="A17">
        <v>2004</v>
      </c>
      <c r="B17">
        <v>3</v>
      </c>
      <c r="C17">
        <v>4</v>
      </c>
      <c r="D17" s="7">
        <f>VLOOKUP(B17,zdroje!$C$7:$E$9,3,0)*VLOOKUP(C17,zdroje!$H$7:$M$11,6,0)+VLOOKUP(C17,zdroje!$H$7:$L$11,5,0)</f>
        <v>2490</v>
      </c>
      <c r="E17">
        <f>YEAR(VLOOKUP(C17,zdroje!$H$7:$I$11,2,0))-A17</f>
        <v>12</v>
      </c>
      <c r="F17" s="7">
        <f>IF(E17&gt;13,D17*(1-zdroje!$E$11/100),D17)</f>
        <v>2490</v>
      </c>
    </row>
    <row r="18" spans="1:6" x14ac:dyDescent="0.25">
      <c r="A18">
        <v>2007</v>
      </c>
      <c r="B18">
        <v>3</v>
      </c>
      <c r="C18">
        <v>4</v>
      </c>
      <c r="D18" s="7">
        <f>VLOOKUP(B18,zdroje!$C$7:$E$9,3,0)*VLOOKUP(C18,zdroje!$H$7:$M$11,6,0)+VLOOKUP(C18,zdroje!$H$7:$L$11,5,0)</f>
        <v>2490</v>
      </c>
      <c r="E18">
        <f>YEAR(VLOOKUP(C18,zdroje!$H$7:$I$11,2,0))-A18</f>
        <v>9</v>
      </c>
      <c r="F18" s="7">
        <f>IF(E18&gt;13,D18*(1-zdroje!$E$11/100),D18)</f>
        <v>2490</v>
      </c>
    </row>
    <row r="19" spans="1:6" x14ac:dyDescent="0.25">
      <c r="A19">
        <v>2005</v>
      </c>
      <c r="B19">
        <v>2</v>
      </c>
      <c r="C19">
        <v>4</v>
      </c>
      <c r="D19" s="7">
        <f>VLOOKUP(B19,zdroje!$C$7:$E$9,3,0)*VLOOKUP(C19,zdroje!$H$7:$M$11,6,0)+VLOOKUP(C19,zdroje!$H$7:$L$11,5,0)</f>
        <v>2770</v>
      </c>
      <c r="E19">
        <f>YEAR(VLOOKUP(C19,zdroje!$H$7:$I$11,2,0))-A19</f>
        <v>11</v>
      </c>
      <c r="F19" s="7">
        <f>IF(E19&gt;13,D19*(1-zdroje!$E$11/100),D19)</f>
        <v>2770</v>
      </c>
    </row>
    <row r="20" spans="1:6" x14ac:dyDescent="0.25">
      <c r="A20">
        <v>2003</v>
      </c>
      <c r="B20">
        <v>3</v>
      </c>
      <c r="C20">
        <v>3</v>
      </c>
      <c r="D20" s="7">
        <f>VLOOKUP(B20,zdroje!$C$7:$E$9,3,0)*VLOOKUP(C20,zdroje!$H$7:$M$11,6,0)+VLOOKUP(C20,zdroje!$H$7:$L$11,5,0)</f>
        <v>3840</v>
      </c>
      <c r="E20">
        <f>YEAR(VLOOKUP(C20,zdroje!$H$7:$I$11,2,0))-A20</f>
        <v>13</v>
      </c>
      <c r="F20" s="7">
        <f>IF(E20&gt;13,D20*(1-zdroje!$E$11/100),D20)</f>
        <v>3840</v>
      </c>
    </row>
    <row r="21" spans="1:6" x14ac:dyDescent="0.25">
      <c r="A21">
        <v>2008</v>
      </c>
      <c r="B21">
        <v>1</v>
      </c>
      <c r="C21">
        <v>2</v>
      </c>
      <c r="D21" s="7">
        <f>VLOOKUP(B21,zdroje!$C$7:$E$9,3,0)*VLOOKUP(C21,zdroje!$H$7:$M$11,6,0)+VLOOKUP(C21,zdroje!$H$7:$L$11,5,0)</f>
        <v>2560</v>
      </c>
      <c r="E21">
        <f>YEAR(VLOOKUP(C21,zdroje!$H$7:$I$11,2,0))-A21</f>
        <v>8</v>
      </c>
      <c r="F21" s="7">
        <f>IF(E21&gt;13,D21*(1-zdroje!$E$11/100),D21)</f>
        <v>2560</v>
      </c>
    </row>
    <row r="22" spans="1:6" x14ac:dyDescent="0.25">
      <c r="A22">
        <v>2004</v>
      </c>
      <c r="B22">
        <v>3</v>
      </c>
      <c r="C22">
        <v>3</v>
      </c>
      <c r="D22" s="7">
        <f>VLOOKUP(B22,zdroje!$C$7:$E$9,3,0)*VLOOKUP(C22,zdroje!$H$7:$M$11,6,0)+VLOOKUP(C22,zdroje!$H$7:$L$11,5,0)</f>
        <v>3840</v>
      </c>
      <c r="E22">
        <f>YEAR(VLOOKUP(C22,zdroje!$H$7:$I$11,2,0))-A22</f>
        <v>12</v>
      </c>
      <c r="F22" s="7">
        <f>IF(E22&gt;13,D22*(1-zdroje!$E$11/100),D22)</f>
        <v>3840</v>
      </c>
    </row>
    <row r="23" spans="1:6" x14ac:dyDescent="0.25">
      <c r="A23">
        <v>2002</v>
      </c>
      <c r="B23">
        <v>1</v>
      </c>
      <c r="C23">
        <v>5</v>
      </c>
      <c r="D23" s="7">
        <f>VLOOKUP(B23,zdroje!$C$7:$E$9,3,0)*VLOOKUP(C23,zdroje!$H$7:$M$11,6,0)+VLOOKUP(C23,zdroje!$H$7:$L$11,5,0)</f>
        <v>2080</v>
      </c>
      <c r="E23">
        <f>YEAR(VLOOKUP(C23,zdroje!$H$7:$I$11,2,0))-A23</f>
        <v>14</v>
      </c>
      <c r="F23" s="7">
        <f>IF(E23&gt;13,D23*(1-zdroje!$E$11/100),D23)</f>
        <v>1664</v>
      </c>
    </row>
    <row r="24" spans="1:6" x14ac:dyDescent="0.25">
      <c r="A24">
        <v>2005</v>
      </c>
      <c r="B24">
        <v>2</v>
      </c>
      <c r="C24">
        <v>4</v>
      </c>
      <c r="D24" s="7">
        <f>VLOOKUP(B24,zdroje!$C$7:$E$9,3,0)*VLOOKUP(C24,zdroje!$H$7:$M$11,6,0)+VLOOKUP(C24,zdroje!$H$7:$L$11,5,0)</f>
        <v>2770</v>
      </c>
      <c r="E24">
        <f>YEAR(VLOOKUP(C24,zdroje!$H$7:$I$11,2,0))-A24</f>
        <v>11</v>
      </c>
      <c r="F24" s="7">
        <f>IF(E24&gt;13,D24*(1-zdroje!$E$11/100),D24)</f>
        <v>2770</v>
      </c>
    </row>
    <row r="25" spans="1:6" x14ac:dyDescent="0.25">
      <c r="A25">
        <v>2006</v>
      </c>
      <c r="B25">
        <v>2</v>
      </c>
      <c r="C25">
        <v>5</v>
      </c>
      <c r="D25" s="7">
        <f>VLOOKUP(B25,zdroje!$C$7:$E$9,3,0)*VLOOKUP(C25,zdroje!$H$7:$M$11,6,0)+VLOOKUP(C25,zdroje!$H$7:$L$11,5,0)</f>
        <v>2260</v>
      </c>
      <c r="E25">
        <f>YEAR(VLOOKUP(C25,zdroje!$H$7:$I$11,2,0))-A25</f>
        <v>10</v>
      </c>
      <c r="F25" s="7">
        <f>IF(E25&gt;13,D25*(1-zdroje!$E$11/100),D25)</f>
        <v>2260</v>
      </c>
    </row>
    <row r="26" spans="1:6" x14ac:dyDescent="0.25">
      <c r="A26">
        <v>2009</v>
      </c>
      <c r="B26">
        <v>2</v>
      </c>
      <c r="C26">
        <v>3</v>
      </c>
      <c r="D26" s="7">
        <f>VLOOKUP(B26,zdroje!$C$7:$E$9,3,0)*VLOOKUP(C26,zdroje!$H$7:$M$11,6,0)+VLOOKUP(C26,zdroje!$H$7:$L$11,5,0)</f>
        <v>4320</v>
      </c>
      <c r="E26">
        <f>YEAR(VLOOKUP(C26,zdroje!$H$7:$I$11,2,0))-A26</f>
        <v>7</v>
      </c>
      <c r="F26" s="7">
        <f>IF(E26&gt;13,D26*(1-zdroje!$E$11/100),D26)</f>
        <v>4320</v>
      </c>
    </row>
    <row r="27" spans="1:6" x14ac:dyDescent="0.25">
      <c r="A27">
        <v>2005</v>
      </c>
      <c r="B27">
        <v>2</v>
      </c>
      <c r="C27">
        <v>4</v>
      </c>
      <c r="D27" s="7">
        <f>VLOOKUP(B27,zdroje!$C$7:$E$9,3,0)*VLOOKUP(C27,zdroje!$H$7:$M$11,6,0)+VLOOKUP(C27,zdroje!$H$7:$L$11,5,0)</f>
        <v>2770</v>
      </c>
      <c r="E27">
        <f>YEAR(VLOOKUP(C27,zdroje!$H$7:$I$11,2,0))-A27</f>
        <v>11</v>
      </c>
      <c r="F27" s="7">
        <f>IF(E27&gt;13,D27*(1-zdroje!$E$11/100),D27)</f>
        <v>2770</v>
      </c>
    </row>
    <row r="28" spans="1:6" x14ac:dyDescent="0.25">
      <c r="A28">
        <v>2007</v>
      </c>
      <c r="B28">
        <v>3</v>
      </c>
      <c r="C28">
        <v>4</v>
      </c>
      <c r="D28" s="7">
        <f>VLOOKUP(B28,zdroje!$C$7:$E$9,3,0)*VLOOKUP(C28,zdroje!$H$7:$M$11,6,0)+VLOOKUP(C28,zdroje!$H$7:$L$11,5,0)</f>
        <v>2490</v>
      </c>
      <c r="E28">
        <f>YEAR(VLOOKUP(C28,zdroje!$H$7:$I$11,2,0))-A28</f>
        <v>9</v>
      </c>
      <c r="F28" s="7">
        <f>IF(E28&gt;13,D28*(1-zdroje!$E$11/100),D28)</f>
        <v>2490</v>
      </c>
    </row>
    <row r="29" spans="1:6" x14ac:dyDescent="0.25">
      <c r="A29">
        <v>2003</v>
      </c>
      <c r="B29">
        <v>1</v>
      </c>
      <c r="C29">
        <v>4</v>
      </c>
      <c r="D29" s="7">
        <f>VLOOKUP(B29,zdroje!$C$7:$E$9,3,0)*VLOOKUP(C29,zdroje!$H$7:$M$11,6,0)+VLOOKUP(C29,zdroje!$H$7:$L$11,5,0)</f>
        <v>2560</v>
      </c>
      <c r="E29">
        <f>YEAR(VLOOKUP(C29,zdroje!$H$7:$I$11,2,0))-A29</f>
        <v>13</v>
      </c>
      <c r="F29" s="7">
        <f>IF(E29&gt;13,D29*(1-zdroje!$E$11/100),D29)</f>
        <v>2560</v>
      </c>
    </row>
    <row r="30" spans="1:6" x14ac:dyDescent="0.25">
      <c r="A30">
        <v>2001</v>
      </c>
      <c r="B30">
        <v>1</v>
      </c>
      <c r="C30">
        <v>1</v>
      </c>
      <c r="D30" s="7">
        <f>VLOOKUP(B30,zdroje!$C$7:$E$9,3,0)*VLOOKUP(C30,zdroje!$H$7:$M$11,6,0)+VLOOKUP(C30,zdroje!$H$7:$L$11,5,0)</f>
        <v>2520</v>
      </c>
      <c r="E30">
        <f>YEAR(VLOOKUP(C30,zdroje!$H$7:$I$11,2,0))-A30</f>
        <v>15</v>
      </c>
      <c r="F30" s="7">
        <f>IF(E30&gt;13,D30*(1-zdroje!$E$11/100),D30)</f>
        <v>2016</v>
      </c>
    </row>
    <row r="31" spans="1:6" x14ac:dyDescent="0.25">
      <c r="A31">
        <v>2008</v>
      </c>
      <c r="B31">
        <v>3</v>
      </c>
      <c r="C31">
        <v>4</v>
      </c>
      <c r="D31" s="7">
        <f>VLOOKUP(B31,zdroje!$C$7:$E$9,3,0)*VLOOKUP(C31,zdroje!$H$7:$M$11,6,0)+VLOOKUP(C31,zdroje!$H$7:$L$11,5,0)</f>
        <v>2490</v>
      </c>
      <c r="E31">
        <f>YEAR(VLOOKUP(C31,zdroje!$H$7:$I$11,2,0))-A31</f>
        <v>8</v>
      </c>
      <c r="F31" s="7">
        <f>IF(E31&gt;13,D31*(1-zdroje!$E$11/100),D31)</f>
        <v>2490</v>
      </c>
    </row>
    <row r="32" spans="1:6" x14ac:dyDescent="0.25">
      <c r="A32">
        <v>2009</v>
      </c>
      <c r="B32">
        <v>2</v>
      </c>
      <c r="C32">
        <v>2</v>
      </c>
      <c r="D32" s="7">
        <f>VLOOKUP(B32,zdroje!$C$7:$E$9,3,0)*VLOOKUP(C32,zdroje!$H$7:$M$11,6,0)+VLOOKUP(C32,zdroje!$H$7:$L$11,5,0)</f>
        <v>2770</v>
      </c>
      <c r="E32">
        <f>YEAR(VLOOKUP(C32,zdroje!$H$7:$I$11,2,0))-A32</f>
        <v>7</v>
      </c>
      <c r="F32" s="7">
        <f>IF(E32&gt;13,D32*(1-zdroje!$E$11/100),D32)</f>
        <v>2770</v>
      </c>
    </row>
    <row r="33" spans="1:6" x14ac:dyDescent="0.25">
      <c r="A33">
        <v>2007</v>
      </c>
      <c r="B33">
        <v>1</v>
      </c>
      <c r="C33">
        <v>5</v>
      </c>
      <c r="D33" s="7">
        <f>VLOOKUP(B33,zdroje!$C$7:$E$9,3,0)*VLOOKUP(C33,zdroje!$H$7:$M$11,6,0)+VLOOKUP(C33,zdroje!$H$7:$L$11,5,0)</f>
        <v>2080</v>
      </c>
      <c r="E33">
        <f>YEAR(VLOOKUP(C33,zdroje!$H$7:$I$11,2,0))-A33</f>
        <v>9</v>
      </c>
      <c r="F33" s="7">
        <f>IF(E33&gt;13,D33*(1-zdroje!$E$11/100),D33)</f>
        <v>2080</v>
      </c>
    </row>
    <row r="34" spans="1:6" x14ac:dyDescent="0.25">
      <c r="A34">
        <v>2006</v>
      </c>
      <c r="B34">
        <v>1</v>
      </c>
      <c r="C34">
        <v>3</v>
      </c>
      <c r="D34" s="7">
        <f>VLOOKUP(B34,zdroje!$C$7:$E$9,3,0)*VLOOKUP(C34,zdroje!$H$7:$M$11,6,0)+VLOOKUP(C34,zdroje!$H$7:$L$11,5,0)</f>
        <v>3960</v>
      </c>
      <c r="E34">
        <f>YEAR(VLOOKUP(C34,zdroje!$H$7:$I$11,2,0))-A34</f>
        <v>10</v>
      </c>
      <c r="F34" s="7">
        <f>IF(E34&gt;13,D34*(1-zdroje!$E$11/100),D34)</f>
        <v>3960</v>
      </c>
    </row>
    <row r="35" spans="1:6" x14ac:dyDescent="0.25">
      <c r="A35">
        <v>2007</v>
      </c>
      <c r="B35">
        <v>2</v>
      </c>
      <c r="C35">
        <v>5</v>
      </c>
      <c r="D35" s="7">
        <f>VLOOKUP(B35,zdroje!$C$7:$E$9,3,0)*VLOOKUP(C35,zdroje!$H$7:$M$11,6,0)+VLOOKUP(C35,zdroje!$H$7:$L$11,5,0)</f>
        <v>2260</v>
      </c>
      <c r="E35">
        <f>YEAR(VLOOKUP(C35,zdroje!$H$7:$I$11,2,0))-A35</f>
        <v>9</v>
      </c>
      <c r="F35" s="7">
        <f>IF(E35&gt;13,D35*(1-zdroje!$E$11/100),D35)</f>
        <v>2260</v>
      </c>
    </row>
    <row r="36" spans="1:6" x14ac:dyDescent="0.25">
      <c r="A36">
        <v>2008</v>
      </c>
      <c r="B36">
        <v>2</v>
      </c>
      <c r="C36">
        <v>1</v>
      </c>
      <c r="D36" s="7">
        <f>VLOOKUP(B36,zdroje!$C$7:$E$9,3,0)*VLOOKUP(C36,zdroje!$H$7:$M$11,6,0)+VLOOKUP(C36,zdroje!$H$7:$L$11,5,0)</f>
        <v>2790</v>
      </c>
      <c r="E36">
        <f>YEAR(VLOOKUP(C36,zdroje!$H$7:$I$11,2,0))-A36</f>
        <v>8</v>
      </c>
      <c r="F36" s="7">
        <f>IF(E36&gt;13,D36*(1-zdroje!$E$11/100),D36)</f>
        <v>2790</v>
      </c>
    </row>
    <row r="37" spans="1:6" x14ac:dyDescent="0.25">
      <c r="A37">
        <v>2003</v>
      </c>
      <c r="B37">
        <v>1</v>
      </c>
      <c r="C37">
        <v>4</v>
      </c>
      <c r="D37" s="7">
        <f>VLOOKUP(B37,zdroje!$C$7:$E$9,3,0)*VLOOKUP(C37,zdroje!$H$7:$M$11,6,0)+VLOOKUP(C37,zdroje!$H$7:$L$11,5,0)</f>
        <v>2560</v>
      </c>
      <c r="E37">
        <f>YEAR(VLOOKUP(C37,zdroje!$H$7:$I$11,2,0))-A37</f>
        <v>13</v>
      </c>
      <c r="F37" s="7">
        <f>IF(E37&gt;13,D37*(1-zdroje!$E$11/100),D37)</f>
        <v>2560</v>
      </c>
    </row>
    <row r="38" spans="1:6" x14ac:dyDescent="0.25">
      <c r="A38">
        <v>2001</v>
      </c>
      <c r="B38">
        <v>1</v>
      </c>
      <c r="C38">
        <v>3</v>
      </c>
      <c r="D38" s="7">
        <f>VLOOKUP(B38,zdroje!$C$7:$E$9,3,0)*VLOOKUP(C38,zdroje!$H$7:$M$11,6,0)+VLOOKUP(C38,zdroje!$H$7:$L$11,5,0)</f>
        <v>3960</v>
      </c>
      <c r="E38">
        <f>YEAR(VLOOKUP(C38,zdroje!$H$7:$I$11,2,0))-A38</f>
        <v>15</v>
      </c>
      <c r="F38" s="7">
        <f>IF(E38&gt;13,D38*(1-zdroje!$E$11/100),D38)</f>
        <v>3168</v>
      </c>
    </row>
    <row r="39" spans="1:6" x14ac:dyDescent="0.25">
      <c r="A39">
        <v>2008</v>
      </c>
      <c r="B39">
        <v>2</v>
      </c>
      <c r="C39">
        <v>3</v>
      </c>
      <c r="D39" s="7">
        <f>VLOOKUP(B39,zdroje!$C$7:$E$9,3,0)*VLOOKUP(C39,zdroje!$H$7:$M$11,6,0)+VLOOKUP(C39,zdroje!$H$7:$L$11,5,0)</f>
        <v>4320</v>
      </c>
      <c r="E39">
        <f>YEAR(VLOOKUP(C39,zdroje!$H$7:$I$11,2,0))-A39</f>
        <v>8</v>
      </c>
      <c r="F39" s="7">
        <f>IF(E39&gt;13,D39*(1-zdroje!$E$11/100),D39)</f>
        <v>4320</v>
      </c>
    </row>
    <row r="40" spans="1:6" x14ac:dyDescent="0.25">
      <c r="A40">
        <v>2008</v>
      </c>
      <c r="B40">
        <v>3</v>
      </c>
      <c r="C40">
        <v>5</v>
      </c>
      <c r="D40" s="7">
        <f>VLOOKUP(B40,zdroje!$C$7:$E$9,3,0)*VLOOKUP(C40,zdroje!$H$7:$M$11,6,0)+VLOOKUP(C40,zdroje!$H$7:$L$11,5,0)</f>
        <v>2020</v>
      </c>
      <c r="E40">
        <f>YEAR(VLOOKUP(C40,zdroje!$H$7:$I$11,2,0))-A40</f>
        <v>8</v>
      </c>
      <c r="F40" s="7">
        <f>IF(E40&gt;13,D40*(1-zdroje!$E$11/100),D40)</f>
        <v>2020</v>
      </c>
    </row>
    <row r="41" spans="1:6" x14ac:dyDescent="0.25">
      <c r="A41">
        <v>2004</v>
      </c>
      <c r="B41">
        <v>1</v>
      </c>
      <c r="C41">
        <v>4</v>
      </c>
      <c r="D41" s="7">
        <f>VLOOKUP(B41,zdroje!$C$7:$E$9,3,0)*VLOOKUP(C41,zdroje!$H$7:$M$11,6,0)+VLOOKUP(C41,zdroje!$H$7:$L$11,5,0)</f>
        <v>2560</v>
      </c>
      <c r="E41">
        <f>YEAR(VLOOKUP(C41,zdroje!$H$7:$I$11,2,0))-A41</f>
        <v>12</v>
      </c>
      <c r="F41" s="7">
        <f>IF(E41&gt;13,D41*(1-zdroje!$E$11/100),D41)</f>
        <v>2560</v>
      </c>
    </row>
    <row r="42" spans="1:6" x14ac:dyDescent="0.25">
      <c r="A42">
        <v>2003</v>
      </c>
      <c r="B42">
        <v>2</v>
      </c>
      <c r="C42">
        <v>4</v>
      </c>
      <c r="D42" s="7">
        <f>VLOOKUP(B42,zdroje!$C$7:$E$9,3,0)*VLOOKUP(C42,zdroje!$H$7:$M$11,6,0)+VLOOKUP(C42,zdroje!$H$7:$L$11,5,0)</f>
        <v>2770</v>
      </c>
      <c r="E42">
        <f>YEAR(VLOOKUP(C42,zdroje!$H$7:$I$11,2,0))-A42</f>
        <v>13</v>
      </c>
      <c r="F42" s="7">
        <f>IF(E42&gt;13,D42*(1-zdroje!$E$11/100),D42)</f>
        <v>2770</v>
      </c>
    </row>
    <row r="43" spans="1:6" x14ac:dyDescent="0.25">
      <c r="A43">
        <v>2005</v>
      </c>
      <c r="B43">
        <v>2</v>
      </c>
      <c r="C43">
        <v>1</v>
      </c>
      <c r="D43" s="7">
        <f>VLOOKUP(B43,zdroje!$C$7:$E$9,3,0)*VLOOKUP(C43,zdroje!$H$7:$M$11,6,0)+VLOOKUP(C43,zdroje!$H$7:$L$11,5,0)</f>
        <v>2790</v>
      </c>
      <c r="E43">
        <f>YEAR(VLOOKUP(C43,zdroje!$H$7:$I$11,2,0))-A43</f>
        <v>11</v>
      </c>
      <c r="F43" s="7">
        <f>IF(E43&gt;13,D43*(1-zdroje!$E$11/100),D43)</f>
        <v>2790</v>
      </c>
    </row>
    <row r="44" spans="1:6" x14ac:dyDescent="0.25">
      <c r="A44">
        <v>2004</v>
      </c>
      <c r="B44">
        <v>2</v>
      </c>
      <c r="C44">
        <v>5</v>
      </c>
      <c r="D44" s="7">
        <f>VLOOKUP(B44,zdroje!$C$7:$E$9,3,0)*VLOOKUP(C44,zdroje!$H$7:$M$11,6,0)+VLOOKUP(C44,zdroje!$H$7:$L$11,5,0)</f>
        <v>2260</v>
      </c>
      <c r="E44">
        <f>YEAR(VLOOKUP(C44,zdroje!$H$7:$I$11,2,0))-A44</f>
        <v>12</v>
      </c>
      <c r="F44" s="7">
        <f>IF(E44&gt;13,D44*(1-zdroje!$E$11/100),D44)</f>
        <v>2260</v>
      </c>
    </row>
    <row r="45" spans="1:6" x14ac:dyDescent="0.25">
      <c r="A45">
        <v>2003</v>
      </c>
      <c r="B45">
        <v>3</v>
      </c>
      <c r="C45">
        <v>1</v>
      </c>
      <c r="D45" s="7">
        <f>VLOOKUP(B45,zdroje!$C$7:$E$9,3,0)*VLOOKUP(C45,zdroje!$H$7:$M$11,6,0)+VLOOKUP(C45,zdroje!$H$7:$L$11,5,0)</f>
        <v>2430</v>
      </c>
      <c r="E45">
        <f>YEAR(VLOOKUP(C45,zdroje!$H$7:$I$11,2,0))-A45</f>
        <v>13</v>
      </c>
      <c r="F45" s="7">
        <f>IF(E45&gt;13,D45*(1-zdroje!$E$11/100),D45)</f>
        <v>2430</v>
      </c>
    </row>
    <row r="46" spans="1:6" x14ac:dyDescent="0.25">
      <c r="A46">
        <v>2000</v>
      </c>
      <c r="B46">
        <v>2</v>
      </c>
      <c r="C46">
        <v>3</v>
      </c>
      <c r="D46" s="7">
        <f>VLOOKUP(B46,zdroje!$C$7:$E$9,3,0)*VLOOKUP(C46,zdroje!$H$7:$M$11,6,0)+VLOOKUP(C46,zdroje!$H$7:$L$11,5,0)</f>
        <v>4320</v>
      </c>
      <c r="E46">
        <f>YEAR(VLOOKUP(C46,zdroje!$H$7:$I$11,2,0))-A46</f>
        <v>16</v>
      </c>
      <c r="F46" s="7">
        <f>IF(E46&gt;13,D46*(1-zdroje!$E$11/100),D46)</f>
        <v>3456</v>
      </c>
    </row>
    <row r="47" spans="1:6" x14ac:dyDescent="0.25">
      <c r="A47">
        <v>2009</v>
      </c>
      <c r="B47">
        <v>1</v>
      </c>
      <c r="C47">
        <v>4</v>
      </c>
      <c r="D47" s="7">
        <f>VLOOKUP(B47,zdroje!$C$7:$E$9,3,0)*VLOOKUP(C47,zdroje!$H$7:$M$11,6,0)+VLOOKUP(C47,zdroje!$H$7:$L$11,5,0)</f>
        <v>2560</v>
      </c>
      <c r="E47">
        <f>YEAR(VLOOKUP(C47,zdroje!$H$7:$I$11,2,0))-A47</f>
        <v>7</v>
      </c>
      <c r="F47" s="7">
        <f>IF(E47&gt;13,D47*(1-zdroje!$E$11/100),D47)</f>
        <v>2560</v>
      </c>
    </row>
    <row r="48" spans="1:6" x14ac:dyDescent="0.25">
      <c r="A48">
        <v>2003</v>
      </c>
      <c r="B48">
        <v>1</v>
      </c>
      <c r="C48">
        <v>4</v>
      </c>
      <c r="D48" s="7">
        <f>VLOOKUP(B48,zdroje!$C$7:$E$9,3,0)*VLOOKUP(C48,zdroje!$H$7:$M$11,6,0)+VLOOKUP(C48,zdroje!$H$7:$L$11,5,0)</f>
        <v>2560</v>
      </c>
      <c r="E48">
        <f>YEAR(VLOOKUP(C48,zdroje!$H$7:$I$11,2,0))-A48</f>
        <v>13</v>
      </c>
      <c r="F48" s="7">
        <f>IF(E48&gt;13,D48*(1-zdroje!$E$11/100),D48)</f>
        <v>2560</v>
      </c>
    </row>
    <row r="49" spans="1:6" x14ac:dyDescent="0.25">
      <c r="A49">
        <v>2006</v>
      </c>
      <c r="B49">
        <v>2</v>
      </c>
      <c r="C49">
        <v>2</v>
      </c>
      <c r="D49" s="7">
        <f>VLOOKUP(B49,zdroje!$C$7:$E$9,3,0)*VLOOKUP(C49,zdroje!$H$7:$M$11,6,0)+VLOOKUP(C49,zdroje!$H$7:$L$11,5,0)</f>
        <v>2770</v>
      </c>
      <c r="E49">
        <f>YEAR(VLOOKUP(C49,zdroje!$H$7:$I$11,2,0))-A49</f>
        <v>10</v>
      </c>
      <c r="F49" s="7">
        <f>IF(E49&gt;13,D49*(1-zdroje!$E$11/100),D49)</f>
        <v>2770</v>
      </c>
    </row>
    <row r="50" spans="1:6" x14ac:dyDescent="0.25">
      <c r="A50">
        <v>2003</v>
      </c>
      <c r="B50">
        <v>1</v>
      </c>
      <c r="C50">
        <v>3</v>
      </c>
      <c r="D50" s="7">
        <f>VLOOKUP(B50,zdroje!$C$7:$E$9,3,0)*VLOOKUP(C50,zdroje!$H$7:$M$11,6,0)+VLOOKUP(C50,zdroje!$H$7:$L$11,5,0)</f>
        <v>3960</v>
      </c>
      <c r="E50">
        <f>YEAR(VLOOKUP(C50,zdroje!$H$7:$I$11,2,0))-A50</f>
        <v>13</v>
      </c>
      <c r="F50" s="7">
        <f>IF(E50&gt;13,D50*(1-zdroje!$E$11/100),D50)</f>
        <v>3960</v>
      </c>
    </row>
    <row r="51" spans="1:6" x14ac:dyDescent="0.25">
      <c r="A51">
        <v>2008</v>
      </c>
      <c r="B51">
        <v>3</v>
      </c>
      <c r="C51">
        <v>4</v>
      </c>
      <c r="D51" s="7">
        <f>VLOOKUP(B51,zdroje!$C$7:$E$9,3,0)*VLOOKUP(C51,zdroje!$H$7:$M$11,6,0)+VLOOKUP(C51,zdroje!$H$7:$L$11,5,0)</f>
        <v>2490</v>
      </c>
      <c r="E51">
        <f>YEAR(VLOOKUP(C51,zdroje!$H$7:$I$11,2,0))-A51</f>
        <v>8</v>
      </c>
      <c r="F51" s="7">
        <f>IF(E51&gt;13,D51*(1-zdroje!$E$11/100),D51)</f>
        <v>2490</v>
      </c>
    </row>
    <row r="52" spans="1:6" x14ac:dyDescent="0.25">
      <c r="A52">
        <v>2002</v>
      </c>
      <c r="B52">
        <v>3</v>
      </c>
      <c r="C52">
        <v>3</v>
      </c>
      <c r="D52" s="7">
        <f>VLOOKUP(B52,zdroje!$C$7:$E$9,3,0)*VLOOKUP(C52,zdroje!$H$7:$M$11,6,0)+VLOOKUP(C52,zdroje!$H$7:$L$11,5,0)</f>
        <v>3840</v>
      </c>
      <c r="E52">
        <f>YEAR(VLOOKUP(C52,zdroje!$H$7:$I$11,2,0))-A52</f>
        <v>14</v>
      </c>
      <c r="F52" s="7">
        <f>IF(E52&gt;13,D52*(1-zdroje!$E$11/100),D52)</f>
        <v>3072</v>
      </c>
    </row>
    <row r="53" spans="1:6" x14ac:dyDescent="0.25">
      <c r="A53">
        <v>2003</v>
      </c>
      <c r="B53">
        <v>1</v>
      </c>
      <c r="C53">
        <v>2</v>
      </c>
      <c r="D53" s="7">
        <f>VLOOKUP(B53,zdroje!$C$7:$E$9,3,0)*VLOOKUP(C53,zdroje!$H$7:$M$11,6,0)+VLOOKUP(C53,zdroje!$H$7:$L$11,5,0)</f>
        <v>2560</v>
      </c>
      <c r="E53">
        <f>YEAR(VLOOKUP(C53,zdroje!$H$7:$I$11,2,0))-A53</f>
        <v>13</v>
      </c>
      <c r="F53" s="7">
        <f>IF(E53&gt;13,D53*(1-zdroje!$E$11/100),D53)</f>
        <v>2560</v>
      </c>
    </row>
    <row r="54" spans="1:6" x14ac:dyDescent="0.25">
      <c r="A54">
        <v>2003</v>
      </c>
      <c r="B54">
        <v>3</v>
      </c>
      <c r="C54">
        <v>1</v>
      </c>
      <c r="D54" s="7">
        <f>VLOOKUP(B54,zdroje!$C$7:$E$9,3,0)*VLOOKUP(C54,zdroje!$H$7:$M$11,6,0)+VLOOKUP(C54,zdroje!$H$7:$L$11,5,0)</f>
        <v>2430</v>
      </c>
      <c r="E54">
        <f>YEAR(VLOOKUP(C54,zdroje!$H$7:$I$11,2,0))-A54</f>
        <v>13</v>
      </c>
      <c r="F54" s="7">
        <f>IF(E54&gt;13,D54*(1-zdroje!$E$11/100),D54)</f>
        <v>2430</v>
      </c>
    </row>
    <row r="55" spans="1:6" x14ac:dyDescent="0.25">
      <c r="A55">
        <v>2009</v>
      </c>
      <c r="B55">
        <v>2</v>
      </c>
      <c r="C55">
        <v>1</v>
      </c>
      <c r="D55" s="7">
        <f>VLOOKUP(B55,zdroje!$C$7:$E$9,3,0)*VLOOKUP(C55,zdroje!$H$7:$M$11,6,0)+VLOOKUP(C55,zdroje!$H$7:$L$11,5,0)</f>
        <v>2790</v>
      </c>
      <c r="E55">
        <f>YEAR(VLOOKUP(C55,zdroje!$H$7:$I$11,2,0))-A55</f>
        <v>7</v>
      </c>
      <c r="F55" s="7">
        <f>IF(E55&gt;13,D55*(1-zdroje!$E$11/100),D55)</f>
        <v>2790</v>
      </c>
    </row>
    <row r="56" spans="1:6" x14ac:dyDescent="0.25">
      <c r="A56">
        <v>2009</v>
      </c>
      <c r="B56">
        <v>1</v>
      </c>
      <c r="C56">
        <v>5</v>
      </c>
      <c r="D56" s="7">
        <f>VLOOKUP(B56,zdroje!$C$7:$E$9,3,0)*VLOOKUP(C56,zdroje!$H$7:$M$11,6,0)+VLOOKUP(C56,zdroje!$H$7:$L$11,5,0)</f>
        <v>2080</v>
      </c>
      <c r="E56">
        <f>YEAR(VLOOKUP(C56,zdroje!$H$7:$I$11,2,0))-A56</f>
        <v>7</v>
      </c>
      <c r="F56" s="7">
        <f>IF(E56&gt;13,D56*(1-zdroje!$E$11/100),D56)</f>
        <v>2080</v>
      </c>
    </row>
    <row r="57" spans="1:6" x14ac:dyDescent="0.25">
      <c r="A57">
        <v>2008</v>
      </c>
      <c r="B57">
        <v>3</v>
      </c>
      <c r="C57">
        <v>5</v>
      </c>
      <c r="D57" s="7">
        <f>VLOOKUP(B57,zdroje!$C$7:$E$9,3,0)*VLOOKUP(C57,zdroje!$H$7:$M$11,6,0)+VLOOKUP(C57,zdroje!$H$7:$L$11,5,0)</f>
        <v>2020</v>
      </c>
      <c r="E57">
        <f>YEAR(VLOOKUP(C57,zdroje!$H$7:$I$11,2,0))-A57</f>
        <v>8</v>
      </c>
      <c r="F57" s="7">
        <f>IF(E57&gt;13,D57*(1-zdroje!$E$11/100),D57)</f>
        <v>2020</v>
      </c>
    </row>
    <row r="58" spans="1:6" x14ac:dyDescent="0.25">
      <c r="A58">
        <v>2003</v>
      </c>
      <c r="B58">
        <v>3</v>
      </c>
      <c r="C58">
        <v>2</v>
      </c>
      <c r="D58" s="7">
        <f>VLOOKUP(B58,zdroje!$C$7:$E$9,3,0)*VLOOKUP(C58,zdroje!$H$7:$M$11,6,0)+VLOOKUP(C58,zdroje!$H$7:$L$11,5,0)</f>
        <v>2490</v>
      </c>
      <c r="E58">
        <f>YEAR(VLOOKUP(C58,zdroje!$H$7:$I$11,2,0))-A58</f>
        <v>13</v>
      </c>
      <c r="F58" s="7">
        <f>IF(E58&gt;13,D58*(1-zdroje!$E$11/100),D58)</f>
        <v>2490</v>
      </c>
    </row>
    <row r="59" spans="1:6" x14ac:dyDescent="0.25">
      <c r="A59">
        <v>2009</v>
      </c>
      <c r="B59">
        <v>3</v>
      </c>
      <c r="C59">
        <v>2</v>
      </c>
      <c r="D59" s="7">
        <f>VLOOKUP(B59,zdroje!$C$7:$E$9,3,0)*VLOOKUP(C59,zdroje!$H$7:$M$11,6,0)+VLOOKUP(C59,zdroje!$H$7:$L$11,5,0)</f>
        <v>2490</v>
      </c>
      <c r="E59">
        <f>YEAR(VLOOKUP(C59,zdroje!$H$7:$I$11,2,0))-A59</f>
        <v>7</v>
      </c>
      <c r="F59" s="7">
        <f>IF(E59&gt;13,D59*(1-zdroje!$E$11/100),D59)</f>
        <v>2490</v>
      </c>
    </row>
    <row r="60" spans="1:6" x14ac:dyDescent="0.25">
      <c r="A60">
        <v>2003</v>
      </c>
      <c r="B60">
        <v>3</v>
      </c>
      <c r="C60">
        <v>2</v>
      </c>
      <c r="D60" s="7">
        <f>VLOOKUP(B60,zdroje!$C$7:$E$9,3,0)*VLOOKUP(C60,zdroje!$H$7:$M$11,6,0)+VLOOKUP(C60,zdroje!$H$7:$L$11,5,0)</f>
        <v>2490</v>
      </c>
      <c r="E60">
        <f>YEAR(VLOOKUP(C60,zdroje!$H$7:$I$11,2,0))-A60</f>
        <v>13</v>
      </c>
      <c r="F60" s="7">
        <f>IF(E60&gt;13,D60*(1-zdroje!$E$11/100),D60)</f>
        <v>2490</v>
      </c>
    </row>
    <row r="61" spans="1:6" x14ac:dyDescent="0.25">
      <c r="A61">
        <v>2004</v>
      </c>
      <c r="B61">
        <v>1</v>
      </c>
      <c r="C61">
        <v>1</v>
      </c>
      <c r="D61" s="7">
        <f>VLOOKUP(B61,zdroje!$C$7:$E$9,3,0)*VLOOKUP(C61,zdroje!$H$7:$M$11,6,0)+VLOOKUP(C61,zdroje!$H$7:$L$11,5,0)</f>
        <v>2520</v>
      </c>
      <c r="E61">
        <f>YEAR(VLOOKUP(C61,zdroje!$H$7:$I$11,2,0))-A61</f>
        <v>12</v>
      </c>
      <c r="F61" s="7">
        <f>IF(E61&gt;13,D61*(1-zdroje!$E$11/100),D61)</f>
        <v>2520</v>
      </c>
    </row>
    <row r="62" spans="1:6" x14ac:dyDescent="0.25">
      <c r="A62">
        <v>2006</v>
      </c>
      <c r="B62">
        <v>2</v>
      </c>
      <c r="C62">
        <v>1</v>
      </c>
      <c r="D62" s="7">
        <f>VLOOKUP(B62,zdroje!$C$7:$E$9,3,0)*VLOOKUP(C62,zdroje!$H$7:$M$11,6,0)+VLOOKUP(C62,zdroje!$H$7:$L$11,5,0)</f>
        <v>2790</v>
      </c>
      <c r="E62">
        <f>YEAR(VLOOKUP(C62,zdroje!$H$7:$I$11,2,0))-A62</f>
        <v>10</v>
      </c>
      <c r="F62" s="7">
        <f>IF(E62&gt;13,D62*(1-zdroje!$E$11/100),D62)</f>
        <v>2790</v>
      </c>
    </row>
    <row r="63" spans="1:6" x14ac:dyDescent="0.25">
      <c r="A63">
        <v>2009</v>
      </c>
      <c r="B63">
        <v>2</v>
      </c>
      <c r="C63">
        <v>1</v>
      </c>
      <c r="D63" s="7">
        <f>VLOOKUP(B63,zdroje!$C$7:$E$9,3,0)*VLOOKUP(C63,zdroje!$H$7:$M$11,6,0)+VLOOKUP(C63,zdroje!$H$7:$L$11,5,0)</f>
        <v>2790</v>
      </c>
      <c r="E63">
        <f>YEAR(VLOOKUP(C63,zdroje!$H$7:$I$11,2,0))-A63</f>
        <v>7</v>
      </c>
      <c r="F63" s="7">
        <f>IF(E63&gt;13,D63*(1-zdroje!$E$11/100),D63)</f>
        <v>2790</v>
      </c>
    </row>
    <row r="64" spans="1:6" x14ac:dyDescent="0.25">
      <c r="A64">
        <v>2004</v>
      </c>
      <c r="B64">
        <v>2</v>
      </c>
      <c r="C64">
        <v>5</v>
      </c>
      <c r="D64" s="7">
        <f>VLOOKUP(B64,zdroje!$C$7:$E$9,3,0)*VLOOKUP(C64,zdroje!$H$7:$M$11,6,0)+VLOOKUP(C64,zdroje!$H$7:$L$11,5,0)</f>
        <v>2260</v>
      </c>
      <c r="E64">
        <f>YEAR(VLOOKUP(C64,zdroje!$H$7:$I$11,2,0))-A64</f>
        <v>12</v>
      </c>
      <c r="F64" s="7">
        <f>IF(E64&gt;13,D64*(1-zdroje!$E$11/100),D64)</f>
        <v>2260</v>
      </c>
    </row>
    <row r="65" spans="1:6" x14ac:dyDescent="0.25">
      <c r="A65">
        <v>2009</v>
      </c>
      <c r="B65">
        <v>1</v>
      </c>
      <c r="C65">
        <v>3</v>
      </c>
      <c r="D65" s="7">
        <f>VLOOKUP(B65,zdroje!$C$7:$E$9,3,0)*VLOOKUP(C65,zdroje!$H$7:$M$11,6,0)+VLOOKUP(C65,zdroje!$H$7:$L$11,5,0)</f>
        <v>3960</v>
      </c>
      <c r="E65">
        <f>YEAR(VLOOKUP(C65,zdroje!$H$7:$I$11,2,0))-A65</f>
        <v>7</v>
      </c>
      <c r="F65" s="7">
        <f>IF(E65&gt;13,D65*(1-zdroje!$E$11/100),D65)</f>
        <v>3960</v>
      </c>
    </row>
    <row r="66" spans="1:6" x14ac:dyDescent="0.25">
      <c r="A66">
        <v>2008</v>
      </c>
      <c r="B66">
        <v>1</v>
      </c>
      <c r="C66">
        <v>5</v>
      </c>
      <c r="D66" s="7">
        <f>VLOOKUP(B66,zdroje!$C$7:$E$9,3,0)*VLOOKUP(C66,zdroje!$H$7:$M$11,6,0)+VLOOKUP(C66,zdroje!$H$7:$L$11,5,0)</f>
        <v>2080</v>
      </c>
      <c r="E66">
        <f>YEAR(VLOOKUP(C66,zdroje!$H$7:$I$11,2,0))-A66</f>
        <v>8</v>
      </c>
      <c r="F66" s="7">
        <f>IF(E66&gt;13,D66*(1-zdroje!$E$11/100),D66)</f>
        <v>2080</v>
      </c>
    </row>
    <row r="67" spans="1:6" x14ac:dyDescent="0.25">
      <c r="A67">
        <v>2005</v>
      </c>
      <c r="B67">
        <v>2</v>
      </c>
      <c r="C67">
        <v>5</v>
      </c>
      <c r="D67" s="7">
        <f>VLOOKUP(B67,zdroje!$C$7:$E$9,3,0)*VLOOKUP(C67,zdroje!$H$7:$M$11,6,0)+VLOOKUP(C67,zdroje!$H$7:$L$11,5,0)</f>
        <v>2260</v>
      </c>
      <c r="E67">
        <f>YEAR(VLOOKUP(C67,zdroje!$H$7:$I$11,2,0))-A67</f>
        <v>11</v>
      </c>
      <c r="F67" s="7">
        <f>IF(E67&gt;13,D67*(1-zdroje!$E$11/100),D67)</f>
        <v>2260</v>
      </c>
    </row>
    <row r="68" spans="1:6" x14ac:dyDescent="0.25">
      <c r="A68">
        <v>2004</v>
      </c>
      <c r="B68">
        <v>3</v>
      </c>
      <c r="C68">
        <v>3</v>
      </c>
      <c r="D68" s="7">
        <f>VLOOKUP(B68,zdroje!$C$7:$E$9,3,0)*VLOOKUP(C68,zdroje!$H$7:$M$11,6,0)+VLOOKUP(C68,zdroje!$H$7:$L$11,5,0)</f>
        <v>3840</v>
      </c>
      <c r="E68">
        <f>YEAR(VLOOKUP(C68,zdroje!$H$7:$I$11,2,0))-A68</f>
        <v>12</v>
      </c>
      <c r="F68" s="7">
        <f>IF(E68&gt;13,D68*(1-zdroje!$E$11/100),D68)</f>
        <v>3840</v>
      </c>
    </row>
    <row r="69" spans="1:6" x14ac:dyDescent="0.25">
      <c r="A69">
        <v>2003</v>
      </c>
      <c r="B69">
        <v>1</v>
      </c>
      <c r="C69">
        <v>1</v>
      </c>
      <c r="D69" s="7">
        <f>VLOOKUP(B69,zdroje!$C$7:$E$9,3,0)*VLOOKUP(C69,zdroje!$H$7:$M$11,6,0)+VLOOKUP(C69,zdroje!$H$7:$L$11,5,0)</f>
        <v>2520</v>
      </c>
      <c r="E69">
        <f>YEAR(VLOOKUP(C69,zdroje!$H$7:$I$11,2,0))-A69</f>
        <v>13</v>
      </c>
      <c r="F69" s="7">
        <f>IF(E69&gt;13,D69*(1-zdroje!$E$11/100),D69)</f>
        <v>2520</v>
      </c>
    </row>
    <row r="70" spans="1:6" x14ac:dyDescent="0.25">
      <c r="A70">
        <v>2006</v>
      </c>
      <c r="B70">
        <v>1</v>
      </c>
      <c r="C70">
        <v>4</v>
      </c>
      <c r="D70" s="7">
        <f>VLOOKUP(B70,zdroje!$C$7:$E$9,3,0)*VLOOKUP(C70,zdroje!$H$7:$M$11,6,0)+VLOOKUP(C70,zdroje!$H$7:$L$11,5,0)</f>
        <v>2560</v>
      </c>
      <c r="E70">
        <f>YEAR(VLOOKUP(C70,zdroje!$H$7:$I$11,2,0))-A70</f>
        <v>10</v>
      </c>
      <c r="F70" s="7">
        <f>IF(E70&gt;13,D70*(1-zdroje!$E$11/100),D70)</f>
        <v>2560</v>
      </c>
    </row>
    <row r="71" spans="1:6" x14ac:dyDescent="0.25">
      <c r="A71">
        <v>2003</v>
      </c>
      <c r="B71">
        <v>1</v>
      </c>
      <c r="C71">
        <v>2</v>
      </c>
      <c r="D71" s="7">
        <f>VLOOKUP(B71,zdroje!$C$7:$E$9,3,0)*VLOOKUP(C71,zdroje!$H$7:$M$11,6,0)+VLOOKUP(C71,zdroje!$H$7:$L$11,5,0)</f>
        <v>2560</v>
      </c>
      <c r="E71">
        <f>YEAR(VLOOKUP(C71,zdroje!$H$7:$I$11,2,0))-A71</f>
        <v>13</v>
      </c>
      <c r="F71" s="7">
        <f>IF(E71&gt;13,D71*(1-zdroje!$E$11/100),D71)</f>
        <v>2560</v>
      </c>
    </row>
    <row r="72" spans="1:6" x14ac:dyDescent="0.25">
      <c r="A72">
        <v>2008</v>
      </c>
      <c r="B72">
        <v>1</v>
      </c>
      <c r="C72">
        <v>2</v>
      </c>
      <c r="D72" s="7">
        <f>VLOOKUP(B72,zdroje!$C$7:$E$9,3,0)*VLOOKUP(C72,zdroje!$H$7:$M$11,6,0)+VLOOKUP(C72,zdroje!$H$7:$L$11,5,0)</f>
        <v>2560</v>
      </c>
      <c r="E72">
        <f>YEAR(VLOOKUP(C72,zdroje!$H$7:$I$11,2,0))-A72</f>
        <v>8</v>
      </c>
      <c r="F72" s="7">
        <f>IF(E72&gt;13,D72*(1-zdroje!$E$11/100),D72)</f>
        <v>2560</v>
      </c>
    </row>
    <row r="73" spans="1:6" x14ac:dyDescent="0.25">
      <c r="A73">
        <v>2004</v>
      </c>
      <c r="B73">
        <v>2</v>
      </c>
      <c r="C73">
        <v>1</v>
      </c>
      <c r="D73" s="7">
        <f>VLOOKUP(B73,zdroje!$C$7:$E$9,3,0)*VLOOKUP(C73,zdroje!$H$7:$M$11,6,0)+VLOOKUP(C73,zdroje!$H$7:$L$11,5,0)</f>
        <v>2790</v>
      </c>
      <c r="E73">
        <f>YEAR(VLOOKUP(C73,zdroje!$H$7:$I$11,2,0))-A73</f>
        <v>12</v>
      </c>
      <c r="F73" s="7">
        <f>IF(E73&gt;13,D73*(1-zdroje!$E$11/100),D73)</f>
        <v>2790</v>
      </c>
    </row>
    <row r="74" spans="1:6" x14ac:dyDescent="0.25">
      <c r="A74">
        <v>2007</v>
      </c>
      <c r="B74">
        <v>3</v>
      </c>
      <c r="C74">
        <v>1</v>
      </c>
      <c r="D74" s="7">
        <f>VLOOKUP(B74,zdroje!$C$7:$E$9,3,0)*VLOOKUP(C74,zdroje!$H$7:$M$11,6,0)+VLOOKUP(C74,zdroje!$H$7:$L$11,5,0)</f>
        <v>2430</v>
      </c>
      <c r="E74">
        <f>YEAR(VLOOKUP(C74,zdroje!$H$7:$I$11,2,0))-A74</f>
        <v>9</v>
      </c>
      <c r="F74" s="7">
        <f>IF(E74&gt;13,D74*(1-zdroje!$E$11/100),D74)</f>
        <v>2430</v>
      </c>
    </row>
    <row r="75" spans="1:6" x14ac:dyDescent="0.25">
      <c r="A75">
        <v>2003</v>
      </c>
      <c r="B75">
        <v>3</v>
      </c>
      <c r="C75">
        <v>3</v>
      </c>
      <c r="D75" s="7">
        <f>VLOOKUP(B75,zdroje!$C$7:$E$9,3,0)*VLOOKUP(C75,zdroje!$H$7:$M$11,6,0)+VLOOKUP(C75,zdroje!$H$7:$L$11,5,0)</f>
        <v>3840</v>
      </c>
      <c r="E75">
        <f>YEAR(VLOOKUP(C75,zdroje!$H$7:$I$11,2,0))-A75</f>
        <v>13</v>
      </c>
      <c r="F75" s="7">
        <f>IF(E75&gt;13,D75*(1-zdroje!$E$11/100),D75)</f>
        <v>3840</v>
      </c>
    </row>
    <row r="76" spans="1:6" x14ac:dyDescent="0.25">
      <c r="A76">
        <v>2005</v>
      </c>
      <c r="B76">
        <v>3</v>
      </c>
      <c r="C76">
        <v>2</v>
      </c>
      <c r="D76" s="7">
        <f>VLOOKUP(B76,zdroje!$C$7:$E$9,3,0)*VLOOKUP(C76,zdroje!$H$7:$M$11,6,0)+VLOOKUP(C76,zdroje!$H$7:$L$11,5,0)</f>
        <v>2490</v>
      </c>
      <c r="E76">
        <f>YEAR(VLOOKUP(C76,zdroje!$H$7:$I$11,2,0))-A76</f>
        <v>11</v>
      </c>
      <c r="F76" s="7">
        <f>IF(E76&gt;13,D76*(1-zdroje!$E$11/100),D76)</f>
        <v>2490</v>
      </c>
    </row>
    <row r="77" spans="1:6" x14ac:dyDescent="0.25">
      <c r="A77">
        <v>2009</v>
      </c>
      <c r="B77">
        <v>3</v>
      </c>
      <c r="C77">
        <v>1</v>
      </c>
      <c r="D77" s="7">
        <f>VLOOKUP(B77,zdroje!$C$7:$E$9,3,0)*VLOOKUP(C77,zdroje!$H$7:$M$11,6,0)+VLOOKUP(C77,zdroje!$H$7:$L$11,5,0)</f>
        <v>2430</v>
      </c>
      <c r="E77">
        <f>YEAR(VLOOKUP(C77,zdroje!$H$7:$I$11,2,0))-A77</f>
        <v>7</v>
      </c>
      <c r="F77" s="7">
        <f>IF(E77&gt;13,D77*(1-zdroje!$E$11/100),D77)</f>
        <v>2430</v>
      </c>
    </row>
    <row r="78" spans="1:6" x14ac:dyDescent="0.25">
      <c r="A78">
        <v>2004</v>
      </c>
      <c r="B78">
        <v>2</v>
      </c>
      <c r="C78">
        <v>4</v>
      </c>
      <c r="D78" s="7">
        <f>VLOOKUP(B78,zdroje!$C$7:$E$9,3,0)*VLOOKUP(C78,zdroje!$H$7:$M$11,6,0)+VLOOKUP(C78,zdroje!$H$7:$L$11,5,0)</f>
        <v>2770</v>
      </c>
      <c r="E78">
        <f>YEAR(VLOOKUP(C78,zdroje!$H$7:$I$11,2,0))-A78</f>
        <v>12</v>
      </c>
      <c r="F78" s="7">
        <f>IF(E78&gt;13,D78*(1-zdroje!$E$11/100),D78)</f>
        <v>2770</v>
      </c>
    </row>
    <row r="79" spans="1:6" x14ac:dyDescent="0.25">
      <c r="A79">
        <v>2000</v>
      </c>
      <c r="B79">
        <v>1</v>
      </c>
      <c r="C79">
        <v>5</v>
      </c>
      <c r="D79" s="7">
        <f>VLOOKUP(B79,zdroje!$C$7:$E$9,3,0)*VLOOKUP(C79,zdroje!$H$7:$M$11,6,0)+VLOOKUP(C79,zdroje!$H$7:$L$11,5,0)</f>
        <v>2080</v>
      </c>
      <c r="E79">
        <f>YEAR(VLOOKUP(C79,zdroje!$H$7:$I$11,2,0))-A79</f>
        <v>16</v>
      </c>
      <c r="F79" s="7">
        <f>IF(E79&gt;13,D79*(1-zdroje!$E$11/100),D79)</f>
        <v>1664</v>
      </c>
    </row>
    <row r="80" spans="1:6" x14ac:dyDescent="0.25">
      <c r="A80">
        <v>2005</v>
      </c>
      <c r="B80">
        <v>2</v>
      </c>
      <c r="C80">
        <v>5</v>
      </c>
      <c r="D80" s="7">
        <f>VLOOKUP(B80,zdroje!$C$7:$E$9,3,0)*VLOOKUP(C80,zdroje!$H$7:$M$11,6,0)+VLOOKUP(C80,zdroje!$H$7:$L$11,5,0)</f>
        <v>2260</v>
      </c>
      <c r="E80">
        <f>YEAR(VLOOKUP(C80,zdroje!$H$7:$I$11,2,0))-A80</f>
        <v>11</v>
      </c>
      <c r="F80" s="7">
        <f>IF(E80&gt;13,D80*(1-zdroje!$E$11/100),D80)</f>
        <v>2260</v>
      </c>
    </row>
    <row r="81" spans="1:6" x14ac:dyDescent="0.25">
      <c r="A81">
        <v>2008</v>
      </c>
      <c r="B81">
        <v>2</v>
      </c>
      <c r="C81">
        <v>3</v>
      </c>
      <c r="D81" s="7">
        <f>VLOOKUP(B81,zdroje!$C$7:$E$9,3,0)*VLOOKUP(C81,zdroje!$H$7:$M$11,6,0)+VLOOKUP(C81,zdroje!$H$7:$L$11,5,0)</f>
        <v>4320</v>
      </c>
      <c r="E81">
        <f>YEAR(VLOOKUP(C81,zdroje!$H$7:$I$11,2,0))-A81</f>
        <v>8</v>
      </c>
      <c r="F81" s="7">
        <f>IF(E81&gt;13,D81*(1-zdroje!$E$11/100),D81)</f>
        <v>4320</v>
      </c>
    </row>
    <row r="82" spans="1:6" x14ac:dyDescent="0.25">
      <c r="A82">
        <v>2004</v>
      </c>
      <c r="B82">
        <v>3</v>
      </c>
      <c r="C82">
        <v>3</v>
      </c>
      <c r="D82" s="7">
        <f>VLOOKUP(B82,zdroje!$C$7:$E$9,3,0)*VLOOKUP(C82,zdroje!$H$7:$M$11,6,0)+VLOOKUP(C82,zdroje!$H$7:$L$11,5,0)</f>
        <v>3840</v>
      </c>
      <c r="E82">
        <f>YEAR(VLOOKUP(C82,zdroje!$H$7:$I$11,2,0))-A82</f>
        <v>12</v>
      </c>
      <c r="F82" s="7">
        <f>IF(E82&gt;13,D82*(1-zdroje!$E$11/100),D82)</f>
        <v>3840</v>
      </c>
    </row>
    <row r="83" spans="1:6" x14ac:dyDescent="0.25">
      <c r="A83">
        <v>2008</v>
      </c>
      <c r="B83">
        <v>1</v>
      </c>
      <c r="C83">
        <v>2</v>
      </c>
      <c r="D83" s="7">
        <f>VLOOKUP(B83,zdroje!$C$7:$E$9,3,0)*VLOOKUP(C83,zdroje!$H$7:$M$11,6,0)+VLOOKUP(C83,zdroje!$H$7:$L$11,5,0)</f>
        <v>2560</v>
      </c>
      <c r="E83">
        <f>YEAR(VLOOKUP(C83,zdroje!$H$7:$I$11,2,0))-A83</f>
        <v>8</v>
      </c>
      <c r="F83" s="7">
        <f>IF(E83&gt;13,D83*(1-zdroje!$E$11/100),D83)</f>
        <v>2560</v>
      </c>
    </row>
    <row r="84" spans="1:6" x14ac:dyDescent="0.25">
      <c r="A84">
        <v>2004</v>
      </c>
      <c r="B84">
        <v>1</v>
      </c>
      <c r="C84">
        <v>5</v>
      </c>
      <c r="D84" s="7">
        <f>VLOOKUP(B84,zdroje!$C$7:$E$9,3,0)*VLOOKUP(C84,zdroje!$H$7:$M$11,6,0)+VLOOKUP(C84,zdroje!$H$7:$L$11,5,0)</f>
        <v>2080</v>
      </c>
      <c r="E84">
        <f>YEAR(VLOOKUP(C84,zdroje!$H$7:$I$11,2,0))-A84</f>
        <v>12</v>
      </c>
      <c r="F84" s="7">
        <f>IF(E84&gt;13,D84*(1-zdroje!$E$11/100),D84)</f>
        <v>2080</v>
      </c>
    </row>
    <row r="85" spans="1:6" x14ac:dyDescent="0.25">
      <c r="A85">
        <v>2001</v>
      </c>
      <c r="B85">
        <v>3</v>
      </c>
      <c r="C85">
        <v>4</v>
      </c>
      <c r="D85" s="7">
        <f>VLOOKUP(B85,zdroje!$C$7:$E$9,3,0)*VLOOKUP(C85,zdroje!$H$7:$M$11,6,0)+VLOOKUP(C85,zdroje!$H$7:$L$11,5,0)</f>
        <v>2490</v>
      </c>
      <c r="E85">
        <f>YEAR(VLOOKUP(C85,zdroje!$H$7:$I$11,2,0))-A85</f>
        <v>15</v>
      </c>
      <c r="F85" s="7">
        <f>IF(E85&gt;13,D85*(1-zdroje!$E$11/100),D85)</f>
        <v>1992</v>
      </c>
    </row>
    <row r="86" spans="1:6" x14ac:dyDescent="0.25">
      <c r="A86">
        <v>2005</v>
      </c>
      <c r="B86">
        <v>1</v>
      </c>
      <c r="C86">
        <v>4</v>
      </c>
      <c r="D86" s="7">
        <f>VLOOKUP(B86,zdroje!$C$7:$E$9,3,0)*VLOOKUP(C86,zdroje!$H$7:$M$11,6,0)+VLOOKUP(C86,zdroje!$H$7:$L$11,5,0)</f>
        <v>2560</v>
      </c>
      <c r="E86">
        <f>YEAR(VLOOKUP(C86,zdroje!$H$7:$I$11,2,0))-A86</f>
        <v>11</v>
      </c>
      <c r="F86" s="7">
        <f>IF(E86&gt;13,D86*(1-zdroje!$E$11/100),D86)</f>
        <v>2560</v>
      </c>
    </row>
    <row r="87" spans="1:6" x14ac:dyDescent="0.25">
      <c r="A87">
        <v>2008</v>
      </c>
      <c r="B87">
        <v>2</v>
      </c>
      <c r="C87">
        <v>1</v>
      </c>
      <c r="D87" s="7">
        <f>VLOOKUP(B87,zdroje!$C$7:$E$9,3,0)*VLOOKUP(C87,zdroje!$H$7:$M$11,6,0)+VLOOKUP(C87,zdroje!$H$7:$L$11,5,0)</f>
        <v>2790</v>
      </c>
      <c r="E87">
        <f>YEAR(VLOOKUP(C87,zdroje!$H$7:$I$11,2,0))-A87</f>
        <v>8</v>
      </c>
      <c r="F87" s="7">
        <f>IF(E87&gt;13,D87*(1-zdroje!$E$11/100),D87)</f>
        <v>2790</v>
      </c>
    </row>
    <row r="88" spans="1:6" x14ac:dyDescent="0.25">
      <c r="A88">
        <v>2004</v>
      </c>
      <c r="B88">
        <v>1</v>
      </c>
      <c r="C88">
        <v>1</v>
      </c>
      <c r="D88" s="7">
        <f>VLOOKUP(B88,zdroje!$C$7:$E$9,3,0)*VLOOKUP(C88,zdroje!$H$7:$M$11,6,0)+VLOOKUP(C88,zdroje!$H$7:$L$11,5,0)</f>
        <v>2520</v>
      </c>
      <c r="E88">
        <f>YEAR(VLOOKUP(C88,zdroje!$H$7:$I$11,2,0))-A88</f>
        <v>12</v>
      </c>
      <c r="F88" s="7">
        <f>IF(E88&gt;13,D88*(1-zdroje!$E$11/100),D88)</f>
        <v>2520</v>
      </c>
    </row>
    <row r="89" spans="1:6" x14ac:dyDescent="0.25">
      <c r="A89">
        <v>2009</v>
      </c>
      <c r="B89">
        <v>3</v>
      </c>
      <c r="C89">
        <v>2</v>
      </c>
      <c r="D89" s="7">
        <f>VLOOKUP(B89,zdroje!$C$7:$E$9,3,0)*VLOOKUP(C89,zdroje!$H$7:$M$11,6,0)+VLOOKUP(C89,zdroje!$H$7:$L$11,5,0)</f>
        <v>2490</v>
      </c>
      <c r="E89">
        <f>YEAR(VLOOKUP(C89,zdroje!$H$7:$I$11,2,0))-A89</f>
        <v>7</v>
      </c>
      <c r="F89" s="7">
        <f>IF(E89&gt;13,D89*(1-zdroje!$E$11/100),D89)</f>
        <v>2490</v>
      </c>
    </row>
    <row r="90" spans="1:6" x14ac:dyDescent="0.25">
      <c r="A90">
        <v>2005</v>
      </c>
      <c r="B90">
        <v>2</v>
      </c>
      <c r="C90">
        <v>5</v>
      </c>
      <c r="D90" s="7">
        <f>VLOOKUP(B90,zdroje!$C$7:$E$9,3,0)*VLOOKUP(C90,zdroje!$H$7:$M$11,6,0)+VLOOKUP(C90,zdroje!$H$7:$L$11,5,0)</f>
        <v>2260</v>
      </c>
      <c r="E90">
        <f>YEAR(VLOOKUP(C90,zdroje!$H$7:$I$11,2,0))-A90</f>
        <v>11</v>
      </c>
      <c r="F90" s="7">
        <f>IF(E90&gt;13,D90*(1-zdroje!$E$11/100),D90)</f>
        <v>2260</v>
      </c>
    </row>
    <row r="91" spans="1:6" x14ac:dyDescent="0.25">
      <c r="A91">
        <v>2008</v>
      </c>
      <c r="B91">
        <v>3</v>
      </c>
      <c r="C91">
        <v>5</v>
      </c>
      <c r="D91" s="7">
        <f>VLOOKUP(B91,zdroje!$C$7:$E$9,3,0)*VLOOKUP(C91,zdroje!$H$7:$M$11,6,0)+VLOOKUP(C91,zdroje!$H$7:$L$11,5,0)</f>
        <v>2020</v>
      </c>
      <c r="E91">
        <f>YEAR(VLOOKUP(C91,zdroje!$H$7:$I$11,2,0))-A91</f>
        <v>8</v>
      </c>
      <c r="F91" s="7">
        <f>IF(E91&gt;13,D91*(1-zdroje!$E$11/100),D91)</f>
        <v>2020</v>
      </c>
    </row>
    <row r="92" spans="1:6" x14ac:dyDescent="0.25">
      <c r="A92">
        <v>2008</v>
      </c>
      <c r="B92">
        <v>1</v>
      </c>
      <c r="C92">
        <v>1</v>
      </c>
      <c r="D92" s="7">
        <f>VLOOKUP(B92,zdroje!$C$7:$E$9,3,0)*VLOOKUP(C92,zdroje!$H$7:$M$11,6,0)+VLOOKUP(C92,zdroje!$H$7:$L$11,5,0)</f>
        <v>2520</v>
      </c>
      <c r="E92">
        <f>YEAR(VLOOKUP(C92,zdroje!$H$7:$I$11,2,0))-A92</f>
        <v>8</v>
      </c>
      <c r="F92" s="7">
        <f>IF(E92&gt;13,D92*(1-zdroje!$E$11/100),D92)</f>
        <v>2520</v>
      </c>
    </row>
    <row r="93" spans="1:6" x14ac:dyDescent="0.25">
      <c r="A93">
        <v>2001</v>
      </c>
      <c r="B93">
        <v>2</v>
      </c>
      <c r="C93">
        <v>1</v>
      </c>
      <c r="D93" s="7">
        <f>VLOOKUP(B93,zdroje!$C$7:$E$9,3,0)*VLOOKUP(C93,zdroje!$H$7:$M$11,6,0)+VLOOKUP(C93,zdroje!$H$7:$L$11,5,0)</f>
        <v>2790</v>
      </c>
      <c r="E93">
        <f>YEAR(VLOOKUP(C93,zdroje!$H$7:$I$11,2,0))-A93</f>
        <v>15</v>
      </c>
      <c r="F93" s="7">
        <f>IF(E93&gt;13,D93*(1-zdroje!$E$11/100),D93)</f>
        <v>2232</v>
      </c>
    </row>
    <row r="94" spans="1:6" x14ac:dyDescent="0.25">
      <c r="A94">
        <v>2009</v>
      </c>
      <c r="B94">
        <v>2</v>
      </c>
      <c r="C94">
        <v>1</v>
      </c>
      <c r="D94" s="7">
        <f>VLOOKUP(B94,zdroje!$C$7:$E$9,3,0)*VLOOKUP(C94,zdroje!$H$7:$M$11,6,0)+VLOOKUP(C94,zdroje!$H$7:$L$11,5,0)</f>
        <v>2790</v>
      </c>
      <c r="E94">
        <f>YEAR(VLOOKUP(C94,zdroje!$H$7:$I$11,2,0))-A94</f>
        <v>7</v>
      </c>
      <c r="F94" s="7">
        <f>IF(E94&gt;13,D94*(1-zdroje!$E$11/100),D94)</f>
        <v>2790</v>
      </c>
    </row>
    <row r="95" spans="1:6" x14ac:dyDescent="0.25">
      <c r="A95">
        <v>2008</v>
      </c>
      <c r="B95">
        <v>3</v>
      </c>
      <c r="C95">
        <v>2</v>
      </c>
      <c r="D95" s="7">
        <f>VLOOKUP(B95,zdroje!$C$7:$E$9,3,0)*VLOOKUP(C95,zdroje!$H$7:$M$11,6,0)+VLOOKUP(C95,zdroje!$H$7:$L$11,5,0)</f>
        <v>2490</v>
      </c>
      <c r="E95">
        <f>YEAR(VLOOKUP(C95,zdroje!$H$7:$I$11,2,0))-A95</f>
        <v>8</v>
      </c>
      <c r="F95" s="7">
        <f>IF(E95&gt;13,D95*(1-zdroje!$E$11/100),D95)</f>
        <v>2490</v>
      </c>
    </row>
    <row r="96" spans="1:6" x14ac:dyDescent="0.25">
      <c r="A96">
        <v>2003</v>
      </c>
      <c r="B96">
        <v>1</v>
      </c>
      <c r="C96">
        <v>3</v>
      </c>
      <c r="D96" s="7">
        <f>VLOOKUP(B96,zdroje!$C$7:$E$9,3,0)*VLOOKUP(C96,zdroje!$H$7:$M$11,6,0)+VLOOKUP(C96,zdroje!$H$7:$L$11,5,0)</f>
        <v>3960</v>
      </c>
      <c r="E96">
        <f>YEAR(VLOOKUP(C96,zdroje!$H$7:$I$11,2,0))-A96</f>
        <v>13</v>
      </c>
      <c r="F96" s="7">
        <f>IF(E96&gt;13,D96*(1-zdroje!$E$11/100),D96)</f>
        <v>3960</v>
      </c>
    </row>
    <row r="97" spans="1:6" x14ac:dyDescent="0.25">
      <c r="A97">
        <v>2007</v>
      </c>
      <c r="B97">
        <v>1</v>
      </c>
      <c r="C97">
        <v>4</v>
      </c>
      <c r="D97" s="7">
        <f>VLOOKUP(B97,zdroje!$C$7:$E$9,3,0)*VLOOKUP(C97,zdroje!$H$7:$M$11,6,0)+VLOOKUP(C97,zdroje!$H$7:$L$11,5,0)</f>
        <v>2560</v>
      </c>
      <c r="E97">
        <f>YEAR(VLOOKUP(C97,zdroje!$H$7:$I$11,2,0))-A97</f>
        <v>9</v>
      </c>
      <c r="F97" s="7">
        <f>IF(E97&gt;13,D97*(1-zdroje!$E$11/100),D97)</f>
        <v>2560</v>
      </c>
    </row>
    <row r="98" spans="1:6" x14ac:dyDescent="0.25">
      <c r="A98">
        <v>2005</v>
      </c>
      <c r="B98">
        <v>1</v>
      </c>
      <c r="C98">
        <v>1</v>
      </c>
      <c r="D98" s="7">
        <f>VLOOKUP(B98,zdroje!$C$7:$E$9,3,0)*VLOOKUP(C98,zdroje!$H$7:$M$11,6,0)+VLOOKUP(C98,zdroje!$H$7:$L$11,5,0)</f>
        <v>2520</v>
      </c>
      <c r="E98">
        <f>YEAR(VLOOKUP(C98,zdroje!$H$7:$I$11,2,0))-A98</f>
        <v>11</v>
      </c>
      <c r="F98" s="7">
        <f>IF(E98&gt;13,D98*(1-zdroje!$E$11/100),D98)</f>
        <v>2520</v>
      </c>
    </row>
    <row r="99" spans="1:6" x14ac:dyDescent="0.25">
      <c r="A99">
        <v>2004</v>
      </c>
      <c r="B99">
        <v>3</v>
      </c>
      <c r="C99">
        <v>2</v>
      </c>
      <c r="D99" s="7">
        <f>VLOOKUP(B99,zdroje!$C$7:$E$9,3,0)*VLOOKUP(C99,zdroje!$H$7:$M$11,6,0)+VLOOKUP(C99,zdroje!$H$7:$L$11,5,0)</f>
        <v>2490</v>
      </c>
      <c r="E99">
        <f>YEAR(VLOOKUP(C99,zdroje!$H$7:$I$11,2,0))-A99</f>
        <v>12</v>
      </c>
      <c r="F99" s="7">
        <f>IF(E99&gt;13,D99*(1-zdroje!$E$11/100),D99)</f>
        <v>2490</v>
      </c>
    </row>
    <row r="100" spans="1:6" x14ac:dyDescent="0.25">
      <c r="A100">
        <v>2008</v>
      </c>
      <c r="B100">
        <v>1</v>
      </c>
      <c r="C100">
        <v>4</v>
      </c>
      <c r="D100" s="7">
        <f>VLOOKUP(B100,zdroje!$C$7:$E$9,3,0)*VLOOKUP(C100,zdroje!$H$7:$M$11,6,0)+VLOOKUP(C100,zdroje!$H$7:$L$11,5,0)</f>
        <v>2560</v>
      </c>
      <c r="E100">
        <f>YEAR(VLOOKUP(C100,zdroje!$H$7:$I$11,2,0))-A100</f>
        <v>8</v>
      </c>
      <c r="F100" s="7">
        <f>IF(E100&gt;13,D100*(1-zdroje!$E$11/100),D100)</f>
        <v>2560</v>
      </c>
    </row>
    <row r="101" spans="1:6" x14ac:dyDescent="0.25">
      <c r="A101">
        <v>2009</v>
      </c>
      <c r="B101">
        <v>1</v>
      </c>
      <c r="C101">
        <v>3</v>
      </c>
      <c r="D101" s="7">
        <f>VLOOKUP(B101,zdroje!$C$7:$E$9,3,0)*VLOOKUP(C101,zdroje!$H$7:$M$11,6,0)+VLOOKUP(C101,zdroje!$H$7:$L$11,5,0)</f>
        <v>3960</v>
      </c>
      <c r="E101">
        <f>YEAR(VLOOKUP(C101,zdroje!$H$7:$I$11,2,0))-A101</f>
        <v>7</v>
      </c>
      <c r="F101" s="7">
        <f>IF(E101&gt;13,D101*(1-zdroje!$E$11/100),D101)</f>
        <v>3960</v>
      </c>
    </row>
    <row r="102" spans="1:6" x14ac:dyDescent="0.25">
      <c r="A102">
        <v>2001</v>
      </c>
      <c r="B102">
        <v>3</v>
      </c>
      <c r="C102">
        <v>5</v>
      </c>
      <c r="D102" s="7">
        <f>VLOOKUP(B102,zdroje!$C$7:$E$9,3,0)*VLOOKUP(C102,zdroje!$H$7:$M$11,6,0)+VLOOKUP(C102,zdroje!$H$7:$L$11,5,0)</f>
        <v>2020</v>
      </c>
      <c r="E102">
        <f>YEAR(VLOOKUP(C102,zdroje!$H$7:$I$11,2,0))-A102</f>
        <v>15</v>
      </c>
      <c r="F102" s="7">
        <f>IF(E102&gt;13,D102*(1-zdroje!$E$11/100),D102)</f>
        <v>1616</v>
      </c>
    </row>
    <row r="103" spans="1:6" x14ac:dyDescent="0.25">
      <c r="A103">
        <v>2007</v>
      </c>
      <c r="B103">
        <v>3</v>
      </c>
      <c r="C103">
        <v>1</v>
      </c>
      <c r="D103" s="7">
        <f>VLOOKUP(B103,zdroje!$C$7:$E$9,3,0)*VLOOKUP(C103,zdroje!$H$7:$M$11,6,0)+VLOOKUP(C103,zdroje!$H$7:$L$11,5,0)</f>
        <v>2430</v>
      </c>
      <c r="E103">
        <f>YEAR(VLOOKUP(C103,zdroje!$H$7:$I$11,2,0))-A103</f>
        <v>9</v>
      </c>
      <c r="F103" s="7">
        <f>IF(E103&gt;13,D103*(1-zdroje!$E$11/100),D103)</f>
        <v>2430</v>
      </c>
    </row>
    <row r="104" spans="1:6" x14ac:dyDescent="0.25">
      <c r="A104">
        <v>2006</v>
      </c>
      <c r="B104">
        <v>1</v>
      </c>
      <c r="C104">
        <v>3</v>
      </c>
      <c r="D104" s="7">
        <f>VLOOKUP(B104,zdroje!$C$7:$E$9,3,0)*VLOOKUP(C104,zdroje!$H$7:$M$11,6,0)+VLOOKUP(C104,zdroje!$H$7:$L$11,5,0)</f>
        <v>3960</v>
      </c>
      <c r="E104">
        <f>YEAR(VLOOKUP(C104,zdroje!$H$7:$I$11,2,0))-A104</f>
        <v>10</v>
      </c>
      <c r="F104" s="7">
        <f>IF(E104&gt;13,D104*(1-zdroje!$E$11/100),D104)</f>
        <v>3960</v>
      </c>
    </row>
    <row r="105" spans="1:6" x14ac:dyDescent="0.25">
      <c r="A105">
        <v>2005</v>
      </c>
      <c r="B105">
        <v>3</v>
      </c>
      <c r="C105">
        <v>5</v>
      </c>
      <c r="D105" s="7">
        <f>VLOOKUP(B105,zdroje!$C$7:$E$9,3,0)*VLOOKUP(C105,zdroje!$H$7:$M$11,6,0)+VLOOKUP(C105,zdroje!$H$7:$L$11,5,0)</f>
        <v>2020</v>
      </c>
      <c r="E105">
        <f>YEAR(VLOOKUP(C105,zdroje!$H$7:$I$11,2,0))-A105</f>
        <v>11</v>
      </c>
      <c r="F105" s="7">
        <f>IF(E105&gt;13,D105*(1-zdroje!$E$11/100),D105)</f>
        <v>2020</v>
      </c>
    </row>
    <row r="106" spans="1:6" x14ac:dyDescent="0.25">
      <c r="A106">
        <v>2008</v>
      </c>
      <c r="B106">
        <v>1</v>
      </c>
      <c r="C106">
        <v>4</v>
      </c>
      <c r="D106" s="7">
        <f>VLOOKUP(B106,zdroje!$C$7:$E$9,3,0)*VLOOKUP(C106,zdroje!$H$7:$M$11,6,0)+VLOOKUP(C106,zdroje!$H$7:$L$11,5,0)</f>
        <v>2560</v>
      </c>
      <c r="E106">
        <f>YEAR(VLOOKUP(C106,zdroje!$H$7:$I$11,2,0))-A106</f>
        <v>8</v>
      </c>
      <c r="F106" s="7">
        <f>IF(E106&gt;13,D106*(1-zdroje!$E$11/100),D106)</f>
        <v>2560</v>
      </c>
    </row>
    <row r="107" spans="1:6" x14ac:dyDescent="0.25">
      <c r="A107">
        <v>2002</v>
      </c>
      <c r="B107">
        <v>1</v>
      </c>
      <c r="C107">
        <v>5</v>
      </c>
      <c r="D107" s="7">
        <f>VLOOKUP(B107,zdroje!$C$7:$E$9,3,0)*VLOOKUP(C107,zdroje!$H$7:$M$11,6,0)+VLOOKUP(C107,zdroje!$H$7:$L$11,5,0)</f>
        <v>2080</v>
      </c>
      <c r="E107">
        <f>YEAR(VLOOKUP(C107,zdroje!$H$7:$I$11,2,0))-A107</f>
        <v>14</v>
      </c>
      <c r="F107" s="7">
        <f>IF(E107&gt;13,D107*(1-zdroje!$E$11/100),D107)</f>
        <v>1664</v>
      </c>
    </row>
    <row r="108" spans="1:6" x14ac:dyDescent="0.25">
      <c r="A108">
        <v>2008</v>
      </c>
      <c r="B108">
        <v>2</v>
      </c>
      <c r="C108">
        <v>4</v>
      </c>
      <c r="D108" s="7">
        <f>VLOOKUP(B108,zdroje!$C$7:$E$9,3,0)*VLOOKUP(C108,zdroje!$H$7:$M$11,6,0)+VLOOKUP(C108,zdroje!$H$7:$L$11,5,0)</f>
        <v>2770</v>
      </c>
      <c r="E108">
        <f>YEAR(VLOOKUP(C108,zdroje!$H$7:$I$11,2,0))-A108</f>
        <v>8</v>
      </c>
      <c r="F108" s="7">
        <f>IF(E108&gt;13,D108*(1-zdroje!$E$11/100),D108)</f>
        <v>2770</v>
      </c>
    </row>
    <row r="109" spans="1:6" x14ac:dyDescent="0.25">
      <c r="A109">
        <v>2009</v>
      </c>
      <c r="B109">
        <v>2</v>
      </c>
      <c r="C109">
        <v>5</v>
      </c>
      <c r="D109" s="7">
        <f>VLOOKUP(B109,zdroje!$C$7:$E$9,3,0)*VLOOKUP(C109,zdroje!$H$7:$M$11,6,0)+VLOOKUP(C109,zdroje!$H$7:$L$11,5,0)</f>
        <v>2260</v>
      </c>
      <c r="E109">
        <f>YEAR(VLOOKUP(C109,zdroje!$H$7:$I$11,2,0))-A109</f>
        <v>7</v>
      </c>
      <c r="F109" s="7">
        <f>IF(E109&gt;13,D109*(1-zdroje!$E$11/100),D109)</f>
        <v>2260</v>
      </c>
    </row>
    <row r="110" spans="1:6" x14ac:dyDescent="0.25">
      <c r="A110">
        <v>2004</v>
      </c>
      <c r="B110">
        <v>1</v>
      </c>
      <c r="C110">
        <v>3</v>
      </c>
      <c r="D110" s="7">
        <f>VLOOKUP(B110,zdroje!$C$7:$E$9,3,0)*VLOOKUP(C110,zdroje!$H$7:$M$11,6,0)+VLOOKUP(C110,zdroje!$H$7:$L$11,5,0)</f>
        <v>3960</v>
      </c>
      <c r="E110">
        <f>YEAR(VLOOKUP(C110,zdroje!$H$7:$I$11,2,0))-A110</f>
        <v>12</v>
      </c>
      <c r="F110" s="7">
        <f>IF(E110&gt;13,D110*(1-zdroje!$E$11/100),D110)</f>
        <v>3960</v>
      </c>
    </row>
    <row r="111" spans="1:6" x14ac:dyDescent="0.25">
      <c r="A111">
        <v>2001</v>
      </c>
      <c r="B111">
        <v>3</v>
      </c>
      <c r="C111">
        <v>4</v>
      </c>
      <c r="D111" s="7">
        <f>VLOOKUP(B111,zdroje!$C$7:$E$9,3,0)*VLOOKUP(C111,zdroje!$H$7:$M$11,6,0)+VLOOKUP(C111,zdroje!$H$7:$L$11,5,0)</f>
        <v>2490</v>
      </c>
      <c r="E111">
        <f>YEAR(VLOOKUP(C111,zdroje!$H$7:$I$11,2,0))-A111</f>
        <v>15</v>
      </c>
      <c r="F111" s="7">
        <f>IF(E111&gt;13,D111*(1-zdroje!$E$11/100),D111)</f>
        <v>1992</v>
      </c>
    </row>
    <row r="112" spans="1:6" x14ac:dyDescent="0.25">
      <c r="A112">
        <v>2000</v>
      </c>
      <c r="B112">
        <v>3</v>
      </c>
      <c r="C112">
        <v>4</v>
      </c>
      <c r="D112" s="7">
        <f>VLOOKUP(B112,zdroje!$C$7:$E$9,3,0)*VLOOKUP(C112,zdroje!$H$7:$M$11,6,0)+VLOOKUP(C112,zdroje!$H$7:$L$11,5,0)</f>
        <v>2490</v>
      </c>
      <c r="E112">
        <f>YEAR(VLOOKUP(C112,zdroje!$H$7:$I$11,2,0))-A112</f>
        <v>16</v>
      </c>
      <c r="F112" s="7">
        <f>IF(E112&gt;13,D112*(1-zdroje!$E$11/100),D112)</f>
        <v>1992</v>
      </c>
    </row>
    <row r="113" spans="1:6" x14ac:dyDescent="0.25">
      <c r="A113">
        <v>2008</v>
      </c>
      <c r="B113">
        <v>2</v>
      </c>
      <c r="C113">
        <v>5</v>
      </c>
      <c r="D113" s="7">
        <f>VLOOKUP(B113,zdroje!$C$7:$E$9,3,0)*VLOOKUP(C113,zdroje!$H$7:$M$11,6,0)+VLOOKUP(C113,zdroje!$H$7:$L$11,5,0)</f>
        <v>2260</v>
      </c>
      <c r="E113">
        <f>YEAR(VLOOKUP(C113,zdroje!$H$7:$I$11,2,0))-A113</f>
        <v>8</v>
      </c>
      <c r="F113" s="7">
        <f>IF(E113&gt;13,D113*(1-zdroje!$E$11/100),D113)</f>
        <v>2260</v>
      </c>
    </row>
    <row r="114" spans="1:6" x14ac:dyDescent="0.25">
      <c r="A114">
        <v>2006</v>
      </c>
      <c r="B114">
        <v>3</v>
      </c>
      <c r="C114">
        <v>2</v>
      </c>
      <c r="D114" s="7">
        <f>VLOOKUP(B114,zdroje!$C$7:$E$9,3,0)*VLOOKUP(C114,zdroje!$H$7:$M$11,6,0)+VLOOKUP(C114,zdroje!$H$7:$L$11,5,0)</f>
        <v>2490</v>
      </c>
      <c r="E114">
        <f>YEAR(VLOOKUP(C114,zdroje!$H$7:$I$11,2,0))-A114</f>
        <v>10</v>
      </c>
      <c r="F114" s="7">
        <f>IF(E114&gt;13,D114*(1-zdroje!$E$11/100),D114)</f>
        <v>2490</v>
      </c>
    </row>
    <row r="115" spans="1:6" x14ac:dyDescent="0.25">
      <c r="A115">
        <v>2002</v>
      </c>
      <c r="B115">
        <v>1</v>
      </c>
      <c r="C115">
        <v>1</v>
      </c>
      <c r="D115" s="7">
        <f>VLOOKUP(B115,zdroje!$C$7:$E$9,3,0)*VLOOKUP(C115,zdroje!$H$7:$M$11,6,0)+VLOOKUP(C115,zdroje!$H$7:$L$11,5,0)</f>
        <v>2520</v>
      </c>
      <c r="E115">
        <f>YEAR(VLOOKUP(C115,zdroje!$H$7:$I$11,2,0))-A115</f>
        <v>14</v>
      </c>
      <c r="F115" s="7">
        <f>IF(E115&gt;13,D115*(1-zdroje!$E$11/100),D115)</f>
        <v>2016</v>
      </c>
    </row>
    <row r="116" spans="1:6" x14ac:dyDescent="0.25">
      <c r="A116">
        <v>2002</v>
      </c>
      <c r="B116">
        <v>1</v>
      </c>
      <c r="C116">
        <v>3</v>
      </c>
      <c r="D116" s="7">
        <f>VLOOKUP(B116,zdroje!$C$7:$E$9,3,0)*VLOOKUP(C116,zdroje!$H$7:$M$11,6,0)+VLOOKUP(C116,zdroje!$H$7:$L$11,5,0)</f>
        <v>3960</v>
      </c>
      <c r="E116">
        <f>YEAR(VLOOKUP(C116,zdroje!$H$7:$I$11,2,0))-A116</f>
        <v>14</v>
      </c>
      <c r="F116" s="7">
        <f>IF(E116&gt;13,D116*(1-zdroje!$E$11/100),D116)</f>
        <v>3168</v>
      </c>
    </row>
    <row r="117" spans="1:6" x14ac:dyDescent="0.25">
      <c r="A117">
        <v>2003</v>
      </c>
      <c r="B117">
        <v>3</v>
      </c>
      <c r="C117">
        <v>5</v>
      </c>
      <c r="D117" s="7">
        <f>VLOOKUP(B117,zdroje!$C$7:$E$9,3,0)*VLOOKUP(C117,zdroje!$H$7:$M$11,6,0)+VLOOKUP(C117,zdroje!$H$7:$L$11,5,0)</f>
        <v>2020</v>
      </c>
      <c r="E117">
        <f>YEAR(VLOOKUP(C117,zdroje!$H$7:$I$11,2,0))-A117</f>
        <v>13</v>
      </c>
      <c r="F117" s="7">
        <f>IF(E117&gt;13,D117*(1-zdroje!$E$11/100),D117)</f>
        <v>2020</v>
      </c>
    </row>
    <row r="118" spans="1:6" x14ac:dyDescent="0.25">
      <c r="A118">
        <v>2007</v>
      </c>
      <c r="B118">
        <v>3</v>
      </c>
      <c r="C118">
        <v>5</v>
      </c>
      <c r="D118" s="7">
        <f>VLOOKUP(B118,zdroje!$C$7:$E$9,3,0)*VLOOKUP(C118,zdroje!$H$7:$M$11,6,0)+VLOOKUP(C118,zdroje!$H$7:$L$11,5,0)</f>
        <v>2020</v>
      </c>
      <c r="E118">
        <f>YEAR(VLOOKUP(C118,zdroje!$H$7:$I$11,2,0))-A118</f>
        <v>9</v>
      </c>
      <c r="F118" s="7">
        <f>IF(E118&gt;13,D118*(1-zdroje!$E$11/100),D118)</f>
        <v>2020</v>
      </c>
    </row>
    <row r="119" spans="1:6" x14ac:dyDescent="0.25">
      <c r="A119">
        <v>2000</v>
      </c>
      <c r="B119">
        <v>3</v>
      </c>
      <c r="C119">
        <v>3</v>
      </c>
      <c r="D119" s="7">
        <f>VLOOKUP(B119,zdroje!$C$7:$E$9,3,0)*VLOOKUP(C119,zdroje!$H$7:$M$11,6,0)+VLOOKUP(C119,zdroje!$H$7:$L$11,5,0)</f>
        <v>3840</v>
      </c>
      <c r="E119">
        <f>YEAR(VLOOKUP(C119,zdroje!$H$7:$I$11,2,0))-A119</f>
        <v>16</v>
      </c>
      <c r="F119" s="7">
        <f>IF(E119&gt;13,D119*(1-zdroje!$E$11/100),D119)</f>
        <v>3072</v>
      </c>
    </row>
    <row r="120" spans="1:6" x14ac:dyDescent="0.25">
      <c r="A120">
        <v>2006</v>
      </c>
      <c r="B120">
        <v>1</v>
      </c>
      <c r="C120">
        <v>2</v>
      </c>
      <c r="D120" s="7">
        <f>VLOOKUP(B120,zdroje!$C$7:$E$9,3,0)*VLOOKUP(C120,zdroje!$H$7:$M$11,6,0)+VLOOKUP(C120,zdroje!$H$7:$L$11,5,0)</f>
        <v>2560</v>
      </c>
      <c r="E120">
        <f>YEAR(VLOOKUP(C120,zdroje!$H$7:$I$11,2,0))-A120</f>
        <v>10</v>
      </c>
      <c r="F120" s="7">
        <f>IF(E120&gt;13,D120*(1-zdroje!$E$11/100),D120)</f>
        <v>2560</v>
      </c>
    </row>
    <row r="121" spans="1:6" x14ac:dyDescent="0.25">
      <c r="A121">
        <v>2000</v>
      </c>
      <c r="B121">
        <v>1</v>
      </c>
      <c r="C121">
        <v>3</v>
      </c>
      <c r="D121" s="7">
        <f>VLOOKUP(B121,zdroje!$C$7:$E$9,3,0)*VLOOKUP(C121,zdroje!$H$7:$M$11,6,0)+VLOOKUP(C121,zdroje!$H$7:$L$11,5,0)</f>
        <v>3960</v>
      </c>
      <c r="E121">
        <f>YEAR(VLOOKUP(C121,zdroje!$H$7:$I$11,2,0))-A121</f>
        <v>16</v>
      </c>
      <c r="F121" s="7">
        <f>IF(E121&gt;13,D121*(1-zdroje!$E$11/100),D121)</f>
        <v>3168</v>
      </c>
    </row>
    <row r="122" spans="1:6" x14ac:dyDescent="0.25">
      <c r="A122">
        <v>2003</v>
      </c>
      <c r="B122">
        <v>2</v>
      </c>
      <c r="C122">
        <v>3</v>
      </c>
      <c r="D122" s="7">
        <f>VLOOKUP(B122,zdroje!$C$7:$E$9,3,0)*VLOOKUP(C122,zdroje!$H$7:$M$11,6,0)+VLOOKUP(C122,zdroje!$H$7:$L$11,5,0)</f>
        <v>4320</v>
      </c>
      <c r="E122">
        <f>YEAR(VLOOKUP(C122,zdroje!$H$7:$I$11,2,0))-A122</f>
        <v>13</v>
      </c>
      <c r="F122" s="7">
        <f>IF(E122&gt;13,D122*(1-zdroje!$E$11/100),D122)</f>
        <v>4320</v>
      </c>
    </row>
    <row r="123" spans="1:6" x14ac:dyDescent="0.25">
      <c r="A123">
        <v>2009</v>
      </c>
      <c r="B123">
        <v>1</v>
      </c>
      <c r="C123">
        <v>1</v>
      </c>
      <c r="D123" s="7">
        <f>VLOOKUP(B123,zdroje!$C$7:$E$9,3,0)*VLOOKUP(C123,zdroje!$H$7:$M$11,6,0)+VLOOKUP(C123,zdroje!$H$7:$L$11,5,0)</f>
        <v>2520</v>
      </c>
      <c r="E123">
        <f>YEAR(VLOOKUP(C123,zdroje!$H$7:$I$11,2,0))-A123</f>
        <v>7</v>
      </c>
      <c r="F123" s="7">
        <f>IF(E123&gt;13,D123*(1-zdroje!$E$11/100),D123)</f>
        <v>2520</v>
      </c>
    </row>
    <row r="124" spans="1:6" x14ac:dyDescent="0.25">
      <c r="A124">
        <v>2008</v>
      </c>
      <c r="B124">
        <v>2</v>
      </c>
      <c r="C124">
        <v>3</v>
      </c>
      <c r="D124" s="7">
        <f>VLOOKUP(B124,zdroje!$C$7:$E$9,3,0)*VLOOKUP(C124,zdroje!$H$7:$M$11,6,0)+VLOOKUP(C124,zdroje!$H$7:$L$11,5,0)</f>
        <v>4320</v>
      </c>
      <c r="E124">
        <f>YEAR(VLOOKUP(C124,zdroje!$H$7:$I$11,2,0))-A124</f>
        <v>8</v>
      </c>
      <c r="F124" s="7">
        <f>IF(E124&gt;13,D124*(1-zdroje!$E$11/100),D124)</f>
        <v>4320</v>
      </c>
    </row>
    <row r="125" spans="1:6" x14ac:dyDescent="0.25">
      <c r="A125">
        <v>2009</v>
      </c>
      <c r="B125">
        <v>3</v>
      </c>
      <c r="C125">
        <v>1</v>
      </c>
      <c r="D125" s="7">
        <f>VLOOKUP(B125,zdroje!$C$7:$E$9,3,0)*VLOOKUP(C125,zdroje!$H$7:$M$11,6,0)+VLOOKUP(C125,zdroje!$H$7:$L$11,5,0)</f>
        <v>2430</v>
      </c>
      <c r="E125">
        <f>YEAR(VLOOKUP(C125,zdroje!$H$7:$I$11,2,0))-A125</f>
        <v>7</v>
      </c>
      <c r="F125" s="7">
        <f>IF(E125&gt;13,D125*(1-zdroje!$E$11/100),D125)</f>
        <v>2430</v>
      </c>
    </row>
    <row r="126" spans="1:6" x14ac:dyDescent="0.25">
      <c r="A126">
        <v>2004</v>
      </c>
      <c r="B126">
        <v>2</v>
      </c>
      <c r="C126">
        <v>3</v>
      </c>
      <c r="D126" s="7">
        <f>VLOOKUP(B126,zdroje!$C$7:$E$9,3,0)*VLOOKUP(C126,zdroje!$H$7:$M$11,6,0)+VLOOKUP(C126,zdroje!$H$7:$L$11,5,0)</f>
        <v>4320</v>
      </c>
      <c r="E126">
        <f>YEAR(VLOOKUP(C126,zdroje!$H$7:$I$11,2,0))-A126</f>
        <v>12</v>
      </c>
      <c r="F126" s="7">
        <f>IF(E126&gt;13,D126*(1-zdroje!$E$11/100),D126)</f>
        <v>4320</v>
      </c>
    </row>
    <row r="127" spans="1:6" x14ac:dyDescent="0.25">
      <c r="A127">
        <v>2010</v>
      </c>
      <c r="B127">
        <v>1</v>
      </c>
      <c r="C127">
        <v>3</v>
      </c>
      <c r="D127" s="7">
        <f>VLOOKUP(B127,zdroje!$C$7:$E$9,3,0)*VLOOKUP(C127,zdroje!$H$7:$M$11,6,0)+VLOOKUP(C127,zdroje!$H$7:$L$11,5,0)</f>
        <v>3960</v>
      </c>
      <c r="E127">
        <f>YEAR(VLOOKUP(C127,zdroje!$H$7:$I$11,2,0))-A127</f>
        <v>6</v>
      </c>
      <c r="F127" s="7">
        <f>IF(E127&gt;13,D127*(1-zdroje!$E$11/100),D127)</f>
        <v>3960</v>
      </c>
    </row>
    <row r="128" spans="1:6" x14ac:dyDescent="0.25">
      <c r="A128">
        <v>2009</v>
      </c>
      <c r="B128">
        <v>2</v>
      </c>
      <c r="C128">
        <v>4</v>
      </c>
      <c r="D128" s="7">
        <f>VLOOKUP(B128,zdroje!$C$7:$E$9,3,0)*VLOOKUP(C128,zdroje!$H$7:$M$11,6,0)+VLOOKUP(C128,zdroje!$H$7:$L$11,5,0)</f>
        <v>2770</v>
      </c>
      <c r="E128">
        <f>YEAR(VLOOKUP(C128,zdroje!$H$7:$I$11,2,0))-A128</f>
        <v>7</v>
      </c>
      <c r="F128" s="7">
        <f>IF(E128&gt;13,D128*(1-zdroje!$E$11/100),D128)</f>
        <v>2770</v>
      </c>
    </row>
    <row r="129" spans="1:6" x14ac:dyDescent="0.25">
      <c r="A129">
        <v>2004</v>
      </c>
      <c r="B129">
        <v>2</v>
      </c>
      <c r="C129">
        <v>4</v>
      </c>
      <c r="D129" s="7">
        <f>VLOOKUP(B129,zdroje!$C$7:$E$9,3,0)*VLOOKUP(C129,zdroje!$H$7:$M$11,6,0)+VLOOKUP(C129,zdroje!$H$7:$L$11,5,0)</f>
        <v>2770</v>
      </c>
      <c r="E129">
        <f>YEAR(VLOOKUP(C129,zdroje!$H$7:$I$11,2,0))-A129</f>
        <v>12</v>
      </c>
      <c r="F129" s="7">
        <f>IF(E129&gt;13,D129*(1-zdroje!$E$11/100),D129)</f>
        <v>2770</v>
      </c>
    </row>
    <row r="130" spans="1:6" x14ac:dyDescent="0.25">
      <c r="A130">
        <v>2005</v>
      </c>
      <c r="B130">
        <v>1</v>
      </c>
      <c r="C130">
        <v>2</v>
      </c>
      <c r="D130" s="7">
        <f>VLOOKUP(B130,zdroje!$C$7:$E$9,3,0)*VLOOKUP(C130,zdroje!$H$7:$M$11,6,0)+VLOOKUP(C130,zdroje!$H$7:$L$11,5,0)</f>
        <v>2560</v>
      </c>
      <c r="E130">
        <f>YEAR(VLOOKUP(C130,zdroje!$H$7:$I$11,2,0))-A130</f>
        <v>11</v>
      </c>
      <c r="F130" s="7">
        <f>IF(E130&gt;13,D130*(1-zdroje!$E$11/100),D130)</f>
        <v>2560</v>
      </c>
    </row>
    <row r="131" spans="1:6" x14ac:dyDescent="0.25">
      <c r="A131">
        <v>2009</v>
      </c>
      <c r="B131">
        <v>3</v>
      </c>
      <c r="C131">
        <v>1</v>
      </c>
      <c r="D131" s="7">
        <f>VLOOKUP(B131,zdroje!$C$7:$E$9,3,0)*VLOOKUP(C131,zdroje!$H$7:$M$11,6,0)+VLOOKUP(C131,zdroje!$H$7:$L$11,5,0)</f>
        <v>2430</v>
      </c>
      <c r="E131">
        <f>YEAR(VLOOKUP(C131,zdroje!$H$7:$I$11,2,0))-A131</f>
        <v>7</v>
      </c>
      <c r="F131" s="7">
        <f>IF(E131&gt;13,D131*(1-zdroje!$E$11/100),D131)</f>
        <v>2430</v>
      </c>
    </row>
    <row r="132" spans="1:6" x14ac:dyDescent="0.25">
      <c r="A132">
        <v>2002</v>
      </c>
      <c r="B132">
        <v>2</v>
      </c>
      <c r="C132">
        <v>1</v>
      </c>
      <c r="D132" s="7">
        <f>VLOOKUP(B132,zdroje!$C$7:$E$9,3,0)*VLOOKUP(C132,zdroje!$H$7:$M$11,6,0)+VLOOKUP(C132,zdroje!$H$7:$L$11,5,0)</f>
        <v>2790</v>
      </c>
      <c r="E132">
        <f>YEAR(VLOOKUP(C132,zdroje!$H$7:$I$11,2,0))-A132</f>
        <v>14</v>
      </c>
      <c r="F132" s="7">
        <f>IF(E132&gt;13,D132*(1-zdroje!$E$11/100),D132)</f>
        <v>2232</v>
      </c>
    </row>
    <row r="133" spans="1:6" x14ac:dyDescent="0.25">
      <c r="A133">
        <v>2006</v>
      </c>
      <c r="B133">
        <v>3</v>
      </c>
      <c r="C133">
        <v>5</v>
      </c>
      <c r="D133" s="7">
        <f>VLOOKUP(B133,zdroje!$C$7:$E$9,3,0)*VLOOKUP(C133,zdroje!$H$7:$M$11,6,0)+VLOOKUP(C133,zdroje!$H$7:$L$11,5,0)</f>
        <v>2020</v>
      </c>
      <c r="E133">
        <f>YEAR(VLOOKUP(C133,zdroje!$H$7:$I$11,2,0))-A133</f>
        <v>10</v>
      </c>
      <c r="F133" s="7">
        <f>IF(E133&gt;13,D133*(1-zdroje!$E$11/100),D133)</f>
        <v>2020</v>
      </c>
    </row>
    <row r="134" spans="1:6" x14ac:dyDescent="0.25">
      <c r="A134">
        <v>2005</v>
      </c>
      <c r="B134">
        <v>1</v>
      </c>
      <c r="C134">
        <v>2</v>
      </c>
      <c r="D134" s="7">
        <f>VLOOKUP(B134,zdroje!$C$7:$E$9,3,0)*VLOOKUP(C134,zdroje!$H$7:$M$11,6,0)+VLOOKUP(C134,zdroje!$H$7:$L$11,5,0)</f>
        <v>2560</v>
      </c>
      <c r="E134">
        <f>YEAR(VLOOKUP(C134,zdroje!$H$7:$I$11,2,0))-A134</f>
        <v>11</v>
      </c>
      <c r="F134" s="7">
        <f>IF(E134&gt;13,D134*(1-zdroje!$E$11/100),D134)</f>
        <v>2560</v>
      </c>
    </row>
    <row r="135" spans="1:6" x14ac:dyDescent="0.25">
      <c r="A135">
        <v>2009</v>
      </c>
      <c r="B135">
        <v>3</v>
      </c>
      <c r="C135">
        <v>2</v>
      </c>
      <c r="D135" s="7">
        <f>VLOOKUP(B135,zdroje!$C$7:$E$9,3,0)*VLOOKUP(C135,zdroje!$H$7:$M$11,6,0)+VLOOKUP(C135,zdroje!$H$7:$L$11,5,0)</f>
        <v>2490</v>
      </c>
      <c r="E135">
        <f>YEAR(VLOOKUP(C135,zdroje!$H$7:$I$11,2,0))-A135</f>
        <v>7</v>
      </c>
      <c r="F135" s="7">
        <f>IF(E135&gt;13,D135*(1-zdroje!$E$11/100),D135)</f>
        <v>2490</v>
      </c>
    </row>
    <row r="136" spans="1:6" x14ac:dyDescent="0.25">
      <c r="A136">
        <v>2003</v>
      </c>
      <c r="B136">
        <v>2</v>
      </c>
      <c r="C136">
        <v>1</v>
      </c>
      <c r="D136" s="7">
        <f>VLOOKUP(B136,zdroje!$C$7:$E$9,3,0)*VLOOKUP(C136,zdroje!$H$7:$M$11,6,0)+VLOOKUP(C136,zdroje!$H$7:$L$11,5,0)</f>
        <v>2790</v>
      </c>
      <c r="E136">
        <f>YEAR(VLOOKUP(C136,zdroje!$H$7:$I$11,2,0))-A136</f>
        <v>13</v>
      </c>
      <c r="F136" s="7">
        <f>IF(E136&gt;13,D136*(1-zdroje!$E$11/100),D136)</f>
        <v>2790</v>
      </c>
    </row>
    <row r="137" spans="1:6" x14ac:dyDescent="0.25">
      <c r="A137">
        <v>2009</v>
      </c>
      <c r="B137">
        <v>2</v>
      </c>
      <c r="C137">
        <v>2</v>
      </c>
      <c r="D137" s="7">
        <f>VLOOKUP(B137,zdroje!$C$7:$E$9,3,0)*VLOOKUP(C137,zdroje!$H$7:$M$11,6,0)+VLOOKUP(C137,zdroje!$H$7:$L$11,5,0)</f>
        <v>2770</v>
      </c>
      <c r="E137">
        <f>YEAR(VLOOKUP(C137,zdroje!$H$7:$I$11,2,0))-A137</f>
        <v>7</v>
      </c>
      <c r="F137" s="7">
        <f>IF(E137&gt;13,D137*(1-zdroje!$E$11/100),D137)</f>
        <v>2770</v>
      </c>
    </row>
    <row r="138" spans="1:6" x14ac:dyDescent="0.25">
      <c r="A138">
        <v>2004</v>
      </c>
      <c r="B138">
        <v>1</v>
      </c>
      <c r="C138">
        <v>3</v>
      </c>
      <c r="D138" s="7">
        <f>VLOOKUP(B138,zdroje!$C$7:$E$9,3,0)*VLOOKUP(C138,zdroje!$H$7:$M$11,6,0)+VLOOKUP(C138,zdroje!$H$7:$L$11,5,0)</f>
        <v>3960</v>
      </c>
      <c r="E138">
        <f>YEAR(VLOOKUP(C138,zdroje!$H$7:$I$11,2,0))-A138</f>
        <v>12</v>
      </c>
      <c r="F138" s="7">
        <f>IF(E138&gt;13,D138*(1-zdroje!$E$11/100),D138)</f>
        <v>3960</v>
      </c>
    </row>
    <row r="139" spans="1:6" x14ac:dyDescent="0.25">
      <c r="A139">
        <v>2002</v>
      </c>
      <c r="B139">
        <v>3</v>
      </c>
      <c r="C139">
        <v>2</v>
      </c>
      <c r="D139" s="7">
        <f>VLOOKUP(B139,zdroje!$C$7:$E$9,3,0)*VLOOKUP(C139,zdroje!$H$7:$M$11,6,0)+VLOOKUP(C139,zdroje!$H$7:$L$11,5,0)</f>
        <v>2490</v>
      </c>
      <c r="E139">
        <f>YEAR(VLOOKUP(C139,zdroje!$H$7:$I$11,2,0))-A139</f>
        <v>14</v>
      </c>
      <c r="F139" s="7">
        <f>IF(E139&gt;13,D139*(1-zdroje!$E$11/100),D139)</f>
        <v>1992</v>
      </c>
    </row>
    <row r="140" spans="1:6" x14ac:dyDescent="0.25">
      <c r="A140">
        <v>2007</v>
      </c>
      <c r="B140">
        <v>2</v>
      </c>
      <c r="C140">
        <v>1</v>
      </c>
      <c r="D140" s="7">
        <f>VLOOKUP(B140,zdroje!$C$7:$E$9,3,0)*VLOOKUP(C140,zdroje!$H$7:$M$11,6,0)+VLOOKUP(C140,zdroje!$H$7:$L$11,5,0)</f>
        <v>2790</v>
      </c>
      <c r="E140">
        <f>YEAR(VLOOKUP(C140,zdroje!$H$7:$I$11,2,0))-A140</f>
        <v>9</v>
      </c>
      <c r="F140" s="7">
        <f>IF(E140&gt;13,D140*(1-zdroje!$E$11/100),D140)</f>
        <v>2790</v>
      </c>
    </row>
    <row r="141" spans="1:6" x14ac:dyDescent="0.25">
      <c r="A141">
        <v>2003</v>
      </c>
      <c r="B141">
        <v>2</v>
      </c>
      <c r="C141">
        <v>3</v>
      </c>
      <c r="D141" s="7">
        <f>VLOOKUP(B141,zdroje!$C$7:$E$9,3,0)*VLOOKUP(C141,zdroje!$H$7:$M$11,6,0)+VLOOKUP(C141,zdroje!$H$7:$L$11,5,0)</f>
        <v>4320</v>
      </c>
      <c r="E141">
        <f>YEAR(VLOOKUP(C141,zdroje!$H$7:$I$11,2,0))-A141</f>
        <v>13</v>
      </c>
      <c r="F141" s="7">
        <f>IF(E141&gt;13,D141*(1-zdroje!$E$11/100),D141)</f>
        <v>4320</v>
      </c>
    </row>
    <row r="142" spans="1:6" x14ac:dyDescent="0.25">
      <c r="A142">
        <v>2002</v>
      </c>
      <c r="B142">
        <v>3</v>
      </c>
      <c r="C142">
        <v>4</v>
      </c>
      <c r="D142" s="7">
        <f>VLOOKUP(B142,zdroje!$C$7:$E$9,3,0)*VLOOKUP(C142,zdroje!$H$7:$M$11,6,0)+VLOOKUP(C142,zdroje!$H$7:$L$11,5,0)</f>
        <v>2490</v>
      </c>
      <c r="E142">
        <f>YEAR(VLOOKUP(C142,zdroje!$H$7:$I$11,2,0))-A142</f>
        <v>14</v>
      </c>
      <c r="F142" s="7">
        <f>IF(E142&gt;13,D142*(1-zdroje!$E$11/100),D142)</f>
        <v>1992</v>
      </c>
    </row>
    <row r="143" spans="1:6" x14ac:dyDescent="0.25">
      <c r="A143">
        <v>2004</v>
      </c>
      <c r="B143">
        <v>1</v>
      </c>
      <c r="C143">
        <v>1</v>
      </c>
      <c r="D143" s="7">
        <f>VLOOKUP(B143,zdroje!$C$7:$E$9,3,0)*VLOOKUP(C143,zdroje!$H$7:$M$11,6,0)+VLOOKUP(C143,zdroje!$H$7:$L$11,5,0)</f>
        <v>2520</v>
      </c>
      <c r="E143">
        <f>YEAR(VLOOKUP(C143,zdroje!$H$7:$I$11,2,0))-A143</f>
        <v>12</v>
      </c>
      <c r="F143" s="7">
        <f>IF(E143&gt;13,D143*(1-zdroje!$E$11/100),D143)</f>
        <v>2520</v>
      </c>
    </row>
    <row r="144" spans="1:6" x14ac:dyDescent="0.25">
      <c r="A144">
        <v>2005</v>
      </c>
      <c r="B144">
        <v>3</v>
      </c>
      <c r="C144">
        <v>3</v>
      </c>
      <c r="D144" s="7">
        <f>VLOOKUP(B144,zdroje!$C$7:$E$9,3,0)*VLOOKUP(C144,zdroje!$H$7:$M$11,6,0)+VLOOKUP(C144,zdroje!$H$7:$L$11,5,0)</f>
        <v>3840</v>
      </c>
      <c r="E144">
        <f>YEAR(VLOOKUP(C144,zdroje!$H$7:$I$11,2,0))-A144</f>
        <v>11</v>
      </c>
      <c r="F144" s="7">
        <f>IF(E144&gt;13,D144*(1-zdroje!$E$11/100),D144)</f>
        <v>3840</v>
      </c>
    </row>
    <row r="145" spans="1:6" x14ac:dyDescent="0.25">
      <c r="A145">
        <v>2004</v>
      </c>
      <c r="B145">
        <v>3</v>
      </c>
      <c r="C145">
        <v>2</v>
      </c>
      <c r="D145" s="7">
        <f>VLOOKUP(B145,zdroje!$C$7:$E$9,3,0)*VLOOKUP(C145,zdroje!$H$7:$M$11,6,0)+VLOOKUP(C145,zdroje!$H$7:$L$11,5,0)</f>
        <v>2490</v>
      </c>
      <c r="E145">
        <f>YEAR(VLOOKUP(C145,zdroje!$H$7:$I$11,2,0))-A145</f>
        <v>12</v>
      </c>
      <c r="F145" s="7">
        <f>IF(E145&gt;13,D145*(1-zdroje!$E$11/100),D145)</f>
        <v>2490</v>
      </c>
    </row>
    <row r="146" spans="1:6" x14ac:dyDescent="0.25">
      <c r="A146">
        <v>2008</v>
      </c>
      <c r="B146">
        <v>3</v>
      </c>
      <c r="C146">
        <v>1</v>
      </c>
      <c r="D146" s="7">
        <f>VLOOKUP(B146,zdroje!$C$7:$E$9,3,0)*VLOOKUP(C146,zdroje!$H$7:$M$11,6,0)+VLOOKUP(C146,zdroje!$H$7:$L$11,5,0)</f>
        <v>2430</v>
      </c>
      <c r="E146">
        <f>YEAR(VLOOKUP(C146,zdroje!$H$7:$I$11,2,0))-A146</f>
        <v>8</v>
      </c>
      <c r="F146" s="7">
        <f>IF(E146&gt;13,D146*(1-zdroje!$E$11/100),D146)</f>
        <v>2430</v>
      </c>
    </row>
    <row r="147" spans="1:6" x14ac:dyDescent="0.25">
      <c r="A147">
        <v>2003</v>
      </c>
      <c r="B147">
        <v>1</v>
      </c>
      <c r="C147">
        <v>1</v>
      </c>
      <c r="D147" s="7">
        <f>VLOOKUP(B147,zdroje!$C$7:$E$9,3,0)*VLOOKUP(C147,zdroje!$H$7:$M$11,6,0)+VLOOKUP(C147,zdroje!$H$7:$L$11,5,0)</f>
        <v>2520</v>
      </c>
      <c r="E147">
        <f>YEAR(VLOOKUP(C147,zdroje!$H$7:$I$11,2,0))-A147</f>
        <v>13</v>
      </c>
      <c r="F147" s="7">
        <f>IF(E147&gt;13,D147*(1-zdroje!$E$11/100),D147)</f>
        <v>2520</v>
      </c>
    </row>
    <row r="148" spans="1:6" x14ac:dyDescent="0.25">
      <c r="A148">
        <v>2003</v>
      </c>
      <c r="B148">
        <v>3</v>
      </c>
      <c r="C148">
        <v>2</v>
      </c>
      <c r="D148" s="7">
        <f>VLOOKUP(B148,zdroje!$C$7:$E$9,3,0)*VLOOKUP(C148,zdroje!$H$7:$M$11,6,0)+VLOOKUP(C148,zdroje!$H$7:$L$11,5,0)</f>
        <v>2490</v>
      </c>
      <c r="E148">
        <f>YEAR(VLOOKUP(C148,zdroje!$H$7:$I$11,2,0))-A148</f>
        <v>13</v>
      </c>
      <c r="F148" s="7">
        <f>IF(E148&gt;13,D148*(1-zdroje!$E$11/100),D148)</f>
        <v>2490</v>
      </c>
    </row>
    <row r="149" spans="1:6" x14ac:dyDescent="0.25">
      <c r="A149">
        <v>2001</v>
      </c>
      <c r="B149">
        <v>3</v>
      </c>
      <c r="C149">
        <v>3</v>
      </c>
      <c r="D149" s="7">
        <f>VLOOKUP(B149,zdroje!$C$7:$E$9,3,0)*VLOOKUP(C149,zdroje!$H$7:$M$11,6,0)+VLOOKUP(C149,zdroje!$H$7:$L$11,5,0)</f>
        <v>3840</v>
      </c>
      <c r="E149">
        <f>YEAR(VLOOKUP(C149,zdroje!$H$7:$I$11,2,0))-A149</f>
        <v>15</v>
      </c>
      <c r="F149" s="7">
        <f>IF(E149&gt;13,D149*(1-zdroje!$E$11/100),D149)</f>
        <v>3072</v>
      </c>
    </row>
    <row r="150" spans="1:6" x14ac:dyDescent="0.25">
      <c r="A150">
        <v>2004</v>
      </c>
      <c r="B150">
        <v>3</v>
      </c>
      <c r="C150">
        <v>3</v>
      </c>
      <c r="D150" s="7">
        <f>VLOOKUP(B150,zdroje!$C$7:$E$9,3,0)*VLOOKUP(C150,zdroje!$H$7:$M$11,6,0)+VLOOKUP(C150,zdroje!$H$7:$L$11,5,0)</f>
        <v>3840</v>
      </c>
      <c r="E150">
        <f>YEAR(VLOOKUP(C150,zdroje!$H$7:$I$11,2,0))-A150</f>
        <v>12</v>
      </c>
      <c r="F150" s="7">
        <f>IF(E150&gt;13,D150*(1-zdroje!$E$11/100),D150)</f>
        <v>3840</v>
      </c>
    </row>
    <row r="151" spans="1:6" x14ac:dyDescent="0.25">
      <c r="A151">
        <v>2008</v>
      </c>
      <c r="B151">
        <v>1</v>
      </c>
      <c r="C151">
        <v>4</v>
      </c>
      <c r="D151" s="7">
        <f>VLOOKUP(B151,zdroje!$C$7:$E$9,3,0)*VLOOKUP(C151,zdroje!$H$7:$M$11,6,0)+VLOOKUP(C151,zdroje!$H$7:$L$11,5,0)</f>
        <v>2560</v>
      </c>
      <c r="E151">
        <f>YEAR(VLOOKUP(C151,zdroje!$H$7:$I$11,2,0))-A151</f>
        <v>8</v>
      </c>
      <c r="F151" s="7">
        <f>IF(E151&gt;13,D151*(1-zdroje!$E$11/100),D151)</f>
        <v>2560</v>
      </c>
    </row>
    <row r="152" spans="1:6" x14ac:dyDescent="0.25">
      <c r="A152">
        <v>2005</v>
      </c>
      <c r="B152">
        <v>1</v>
      </c>
      <c r="C152">
        <v>5</v>
      </c>
      <c r="D152" s="7">
        <f>VLOOKUP(B152,zdroje!$C$7:$E$9,3,0)*VLOOKUP(C152,zdroje!$H$7:$M$11,6,0)+VLOOKUP(C152,zdroje!$H$7:$L$11,5,0)</f>
        <v>2080</v>
      </c>
      <c r="E152">
        <f>YEAR(VLOOKUP(C152,zdroje!$H$7:$I$11,2,0))-A152</f>
        <v>11</v>
      </c>
      <c r="F152" s="7">
        <f>IF(E152&gt;13,D152*(1-zdroje!$E$11/100),D152)</f>
        <v>2080</v>
      </c>
    </row>
    <row r="153" spans="1:6" x14ac:dyDescent="0.25">
      <c r="A153">
        <v>2003</v>
      </c>
      <c r="B153">
        <v>1</v>
      </c>
      <c r="C153">
        <v>5</v>
      </c>
      <c r="D153" s="7">
        <f>VLOOKUP(B153,zdroje!$C$7:$E$9,3,0)*VLOOKUP(C153,zdroje!$H$7:$M$11,6,0)+VLOOKUP(C153,zdroje!$H$7:$L$11,5,0)</f>
        <v>2080</v>
      </c>
      <c r="E153">
        <f>YEAR(VLOOKUP(C153,zdroje!$H$7:$I$11,2,0))-A153</f>
        <v>13</v>
      </c>
      <c r="F153" s="7">
        <f>IF(E153&gt;13,D153*(1-zdroje!$E$11/100),D153)</f>
        <v>2080</v>
      </c>
    </row>
    <row r="154" spans="1:6" x14ac:dyDescent="0.25">
      <c r="A154">
        <v>2004</v>
      </c>
      <c r="B154">
        <v>3</v>
      </c>
      <c r="C154">
        <v>4</v>
      </c>
      <c r="D154" s="7">
        <f>VLOOKUP(B154,zdroje!$C$7:$E$9,3,0)*VLOOKUP(C154,zdroje!$H$7:$M$11,6,0)+VLOOKUP(C154,zdroje!$H$7:$L$11,5,0)</f>
        <v>2490</v>
      </c>
      <c r="E154">
        <f>YEAR(VLOOKUP(C154,zdroje!$H$7:$I$11,2,0))-A154</f>
        <v>12</v>
      </c>
      <c r="F154" s="7">
        <f>IF(E154&gt;13,D154*(1-zdroje!$E$11/100),D154)</f>
        <v>2490</v>
      </c>
    </row>
    <row r="155" spans="1:6" x14ac:dyDescent="0.25">
      <c r="A155">
        <v>2003</v>
      </c>
      <c r="B155">
        <v>3</v>
      </c>
      <c r="C155">
        <v>1</v>
      </c>
      <c r="D155" s="7">
        <f>VLOOKUP(B155,zdroje!$C$7:$E$9,3,0)*VLOOKUP(C155,zdroje!$H$7:$M$11,6,0)+VLOOKUP(C155,zdroje!$H$7:$L$11,5,0)</f>
        <v>2430</v>
      </c>
      <c r="E155">
        <f>YEAR(VLOOKUP(C155,zdroje!$H$7:$I$11,2,0))-A155</f>
        <v>13</v>
      </c>
      <c r="F155" s="7">
        <f>IF(E155&gt;13,D155*(1-zdroje!$E$11/100),D155)</f>
        <v>2430</v>
      </c>
    </row>
    <row r="156" spans="1:6" x14ac:dyDescent="0.25">
      <c r="A156">
        <v>2003</v>
      </c>
      <c r="B156">
        <v>1</v>
      </c>
      <c r="C156">
        <v>2</v>
      </c>
      <c r="D156" s="7">
        <f>VLOOKUP(B156,zdroje!$C$7:$E$9,3,0)*VLOOKUP(C156,zdroje!$H$7:$M$11,6,0)+VLOOKUP(C156,zdroje!$H$7:$L$11,5,0)</f>
        <v>2560</v>
      </c>
      <c r="E156">
        <f>YEAR(VLOOKUP(C156,zdroje!$H$7:$I$11,2,0))-A156</f>
        <v>13</v>
      </c>
      <c r="F156" s="7">
        <f>IF(E156&gt;13,D156*(1-zdroje!$E$11/100),D156)</f>
        <v>2560</v>
      </c>
    </row>
    <row r="157" spans="1:6" x14ac:dyDescent="0.25">
      <c r="A157">
        <v>2008</v>
      </c>
      <c r="B157">
        <v>1</v>
      </c>
      <c r="C157">
        <v>1</v>
      </c>
      <c r="D157" s="7">
        <f>VLOOKUP(B157,zdroje!$C$7:$E$9,3,0)*VLOOKUP(C157,zdroje!$H$7:$M$11,6,0)+VLOOKUP(C157,zdroje!$H$7:$L$11,5,0)</f>
        <v>2520</v>
      </c>
      <c r="E157">
        <f>YEAR(VLOOKUP(C157,zdroje!$H$7:$I$11,2,0))-A157</f>
        <v>8</v>
      </c>
      <c r="F157" s="7">
        <f>IF(E157&gt;13,D157*(1-zdroje!$E$11/100),D157)</f>
        <v>2520</v>
      </c>
    </row>
    <row r="158" spans="1:6" x14ac:dyDescent="0.25">
      <c r="A158">
        <v>2005</v>
      </c>
      <c r="B158">
        <v>1</v>
      </c>
      <c r="C158">
        <v>1</v>
      </c>
      <c r="D158" s="7">
        <f>VLOOKUP(B158,zdroje!$C$7:$E$9,3,0)*VLOOKUP(C158,zdroje!$H$7:$M$11,6,0)+VLOOKUP(C158,zdroje!$H$7:$L$11,5,0)</f>
        <v>2520</v>
      </c>
      <c r="E158">
        <f>YEAR(VLOOKUP(C158,zdroje!$H$7:$I$11,2,0))-A158</f>
        <v>11</v>
      </c>
      <c r="F158" s="7">
        <f>IF(E158&gt;13,D158*(1-zdroje!$E$11/100),D158)</f>
        <v>2520</v>
      </c>
    </row>
    <row r="159" spans="1:6" x14ac:dyDescent="0.25">
      <c r="A159">
        <v>2003</v>
      </c>
      <c r="B159">
        <v>1</v>
      </c>
      <c r="C159">
        <v>1</v>
      </c>
      <c r="D159" s="7">
        <f>VLOOKUP(B159,zdroje!$C$7:$E$9,3,0)*VLOOKUP(C159,zdroje!$H$7:$M$11,6,0)+VLOOKUP(C159,zdroje!$H$7:$L$11,5,0)</f>
        <v>2520</v>
      </c>
      <c r="E159">
        <f>YEAR(VLOOKUP(C159,zdroje!$H$7:$I$11,2,0))-A159</f>
        <v>13</v>
      </c>
      <c r="F159" s="7">
        <f>IF(E159&gt;13,D159*(1-zdroje!$E$11/100),D159)</f>
        <v>2520</v>
      </c>
    </row>
    <row r="160" spans="1:6" x14ac:dyDescent="0.25">
      <c r="A160">
        <v>2005</v>
      </c>
      <c r="B160">
        <v>1</v>
      </c>
      <c r="C160">
        <v>2</v>
      </c>
      <c r="D160" s="7">
        <f>VLOOKUP(B160,zdroje!$C$7:$E$9,3,0)*VLOOKUP(C160,zdroje!$H$7:$M$11,6,0)+VLOOKUP(C160,zdroje!$H$7:$L$11,5,0)</f>
        <v>2560</v>
      </c>
      <c r="E160">
        <f>YEAR(VLOOKUP(C160,zdroje!$H$7:$I$11,2,0))-A160</f>
        <v>11</v>
      </c>
      <c r="F160" s="7">
        <f>IF(E160&gt;13,D160*(1-zdroje!$E$11/100),D160)</f>
        <v>2560</v>
      </c>
    </row>
    <row r="161" spans="1:6" x14ac:dyDescent="0.25">
      <c r="A161">
        <v>2000</v>
      </c>
      <c r="B161">
        <v>1</v>
      </c>
      <c r="C161">
        <v>2</v>
      </c>
      <c r="D161" s="7">
        <f>VLOOKUP(B161,zdroje!$C$7:$E$9,3,0)*VLOOKUP(C161,zdroje!$H$7:$M$11,6,0)+VLOOKUP(C161,zdroje!$H$7:$L$11,5,0)</f>
        <v>2560</v>
      </c>
      <c r="E161">
        <f>YEAR(VLOOKUP(C161,zdroje!$H$7:$I$11,2,0))-A161</f>
        <v>16</v>
      </c>
      <c r="F161" s="7">
        <f>IF(E161&gt;13,D161*(1-zdroje!$E$11/100),D161)</f>
        <v>2048</v>
      </c>
    </row>
    <row r="162" spans="1:6" x14ac:dyDescent="0.25">
      <c r="A162">
        <v>2003</v>
      </c>
      <c r="B162">
        <v>1</v>
      </c>
      <c r="C162">
        <v>2</v>
      </c>
      <c r="D162" s="7">
        <f>VLOOKUP(B162,zdroje!$C$7:$E$9,3,0)*VLOOKUP(C162,zdroje!$H$7:$M$11,6,0)+VLOOKUP(C162,zdroje!$H$7:$L$11,5,0)</f>
        <v>2560</v>
      </c>
      <c r="E162">
        <f>YEAR(VLOOKUP(C162,zdroje!$H$7:$I$11,2,0))-A162</f>
        <v>13</v>
      </c>
      <c r="F162" s="7">
        <f>IF(E162&gt;13,D162*(1-zdroje!$E$11/100),D162)</f>
        <v>2560</v>
      </c>
    </row>
    <row r="163" spans="1:6" x14ac:dyDescent="0.25">
      <c r="A163">
        <v>2008</v>
      </c>
      <c r="B163">
        <v>3</v>
      </c>
      <c r="C163">
        <v>2</v>
      </c>
      <c r="D163" s="7">
        <f>VLOOKUP(B163,zdroje!$C$7:$E$9,3,0)*VLOOKUP(C163,zdroje!$H$7:$M$11,6,0)+VLOOKUP(C163,zdroje!$H$7:$L$11,5,0)</f>
        <v>2490</v>
      </c>
      <c r="E163">
        <f>YEAR(VLOOKUP(C163,zdroje!$H$7:$I$11,2,0))-A163</f>
        <v>8</v>
      </c>
      <c r="F163" s="7">
        <f>IF(E163&gt;13,D163*(1-zdroje!$E$11/100),D163)</f>
        <v>2490</v>
      </c>
    </row>
    <row r="164" spans="1:6" x14ac:dyDescent="0.25">
      <c r="A164">
        <v>2004</v>
      </c>
      <c r="B164">
        <v>3</v>
      </c>
      <c r="C164">
        <v>4</v>
      </c>
      <c r="D164" s="7">
        <f>VLOOKUP(B164,zdroje!$C$7:$E$9,3,0)*VLOOKUP(C164,zdroje!$H$7:$M$11,6,0)+VLOOKUP(C164,zdroje!$H$7:$L$11,5,0)</f>
        <v>2490</v>
      </c>
      <c r="E164">
        <f>YEAR(VLOOKUP(C164,zdroje!$H$7:$I$11,2,0))-A164</f>
        <v>12</v>
      </c>
      <c r="F164" s="7">
        <f>IF(E164&gt;13,D164*(1-zdroje!$E$11/100),D164)</f>
        <v>2490</v>
      </c>
    </row>
    <row r="165" spans="1:6" x14ac:dyDescent="0.25">
      <c r="A165">
        <v>2006</v>
      </c>
      <c r="B165">
        <v>3</v>
      </c>
      <c r="C165">
        <v>4</v>
      </c>
      <c r="D165" s="7">
        <f>VLOOKUP(B165,zdroje!$C$7:$E$9,3,0)*VLOOKUP(C165,zdroje!$H$7:$M$11,6,0)+VLOOKUP(C165,zdroje!$H$7:$L$11,5,0)</f>
        <v>2490</v>
      </c>
      <c r="E165">
        <f>YEAR(VLOOKUP(C165,zdroje!$H$7:$I$11,2,0))-A165</f>
        <v>10</v>
      </c>
      <c r="F165" s="7">
        <f>IF(E165&gt;13,D165*(1-zdroje!$E$11/100),D165)</f>
        <v>2490</v>
      </c>
    </row>
    <row r="166" spans="1:6" x14ac:dyDescent="0.25">
      <c r="A166">
        <v>2005</v>
      </c>
      <c r="B166">
        <v>2</v>
      </c>
      <c r="C166">
        <v>3</v>
      </c>
      <c r="D166" s="7">
        <f>VLOOKUP(B166,zdroje!$C$7:$E$9,3,0)*VLOOKUP(C166,zdroje!$H$7:$M$11,6,0)+VLOOKUP(C166,zdroje!$H$7:$L$11,5,0)</f>
        <v>4320</v>
      </c>
      <c r="E166">
        <f>YEAR(VLOOKUP(C166,zdroje!$H$7:$I$11,2,0))-A166</f>
        <v>11</v>
      </c>
      <c r="F166" s="7">
        <f>IF(E166&gt;13,D166*(1-zdroje!$E$11/100),D166)</f>
        <v>4320</v>
      </c>
    </row>
    <row r="167" spans="1:6" x14ac:dyDescent="0.25">
      <c r="A167">
        <v>2005</v>
      </c>
      <c r="B167">
        <v>2</v>
      </c>
      <c r="C167">
        <v>5</v>
      </c>
      <c r="D167" s="7">
        <f>VLOOKUP(B167,zdroje!$C$7:$E$9,3,0)*VLOOKUP(C167,zdroje!$H$7:$M$11,6,0)+VLOOKUP(C167,zdroje!$H$7:$L$11,5,0)</f>
        <v>2260</v>
      </c>
      <c r="E167">
        <f>YEAR(VLOOKUP(C167,zdroje!$H$7:$I$11,2,0))-A167</f>
        <v>11</v>
      </c>
      <c r="F167" s="7">
        <f>IF(E167&gt;13,D167*(1-zdroje!$E$11/100),D167)</f>
        <v>2260</v>
      </c>
    </row>
    <row r="168" spans="1:6" x14ac:dyDescent="0.25">
      <c r="A168">
        <v>2006</v>
      </c>
      <c r="B168">
        <v>1</v>
      </c>
      <c r="C168">
        <v>2</v>
      </c>
      <c r="D168" s="7">
        <f>VLOOKUP(B168,zdroje!$C$7:$E$9,3,0)*VLOOKUP(C168,zdroje!$H$7:$M$11,6,0)+VLOOKUP(C168,zdroje!$H$7:$L$11,5,0)</f>
        <v>2560</v>
      </c>
      <c r="E168">
        <f>YEAR(VLOOKUP(C168,zdroje!$H$7:$I$11,2,0))-A168</f>
        <v>10</v>
      </c>
      <c r="F168" s="7">
        <f>IF(E168&gt;13,D168*(1-zdroje!$E$11/100),D168)</f>
        <v>2560</v>
      </c>
    </row>
    <row r="169" spans="1:6" x14ac:dyDescent="0.25">
      <c r="A169">
        <v>2008</v>
      </c>
      <c r="B169">
        <v>2</v>
      </c>
      <c r="C169">
        <v>3</v>
      </c>
      <c r="D169" s="7">
        <f>VLOOKUP(B169,zdroje!$C$7:$E$9,3,0)*VLOOKUP(C169,zdroje!$H$7:$M$11,6,0)+VLOOKUP(C169,zdroje!$H$7:$L$11,5,0)</f>
        <v>4320</v>
      </c>
      <c r="E169">
        <f>YEAR(VLOOKUP(C169,zdroje!$H$7:$I$11,2,0))-A169</f>
        <v>8</v>
      </c>
      <c r="F169" s="7">
        <f>IF(E169&gt;13,D169*(1-zdroje!$E$11/100),D169)</f>
        <v>4320</v>
      </c>
    </row>
    <row r="170" spans="1:6" x14ac:dyDescent="0.25">
      <c r="A170">
        <v>2009</v>
      </c>
      <c r="B170">
        <v>2</v>
      </c>
      <c r="C170">
        <v>5</v>
      </c>
      <c r="D170" s="7">
        <f>VLOOKUP(B170,zdroje!$C$7:$E$9,3,0)*VLOOKUP(C170,zdroje!$H$7:$M$11,6,0)+VLOOKUP(C170,zdroje!$H$7:$L$11,5,0)</f>
        <v>2260</v>
      </c>
      <c r="E170">
        <f>YEAR(VLOOKUP(C170,zdroje!$H$7:$I$11,2,0))-A170</f>
        <v>7</v>
      </c>
      <c r="F170" s="7">
        <f>IF(E170&gt;13,D170*(1-zdroje!$E$11/100),D170)</f>
        <v>2260</v>
      </c>
    </row>
    <row r="171" spans="1:6" x14ac:dyDescent="0.25">
      <c r="A171">
        <v>2004</v>
      </c>
      <c r="B171">
        <v>1</v>
      </c>
      <c r="C171">
        <v>1</v>
      </c>
      <c r="D171" s="7">
        <f>VLOOKUP(B171,zdroje!$C$7:$E$9,3,0)*VLOOKUP(C171,zdroje!$H$7:$M$11,6,0)+VLOOKUP(C171,zdroje!$H$7:$L$11,5,0)</f>
        <v>2520</v>
      </c>
      <c r="E171">
        <f>YEAR(VLOOKUP(C171,zdroje!$H$7:$I$11,2,0))-A171</f>
        <v>12</v>
      </c>
      <c r="F171" s="7">
        <f>IF(E171&gt;13,D171*(1-zdroje!$E$11/100),D171)</f>
        <v>2520</v>
      </c>
    </row>
    <row r="172" spans="1:6" x14ac:dyDescent="0.25">
      <c r="A172">
        <v>2000</v>
      </c>
      <c r="B172">
        <v>1</v>
      </c>
      <c r="C172">
        <v>5</v>
      </c>
      <c r="D172" s="7">
        <f>VLOOKUP(B172,zdroje!$C$7:$E$9,3,0)*VLOOKUP(C172,zdroje!$H$7:$M$11,6,0)+VLOOKUP(C172,zdroje!$H$7:$L$11,5,0)</f>
        <v>2080</v>
      </c>
      <c r="E172">
        <f>YEAR(VLOOKUP(C172,zdroje!$H$7:$I$11,2,0))-A172</f>
        <v>16</v>
      </c>
      <c r="F172" s="7">
        <f>IF(E172&gt;13,D172*(1-zdroje!$E$11/100),D172)</f>
        <v>1664</v>
      </c>
    </row>
    <row r="173" spans="1:6" x14ac:dyDescent="0.25">
      <c r="A173">
        <v>2004</v>
      </c>
      <c r="B173">
        <v>1</v>
      </c>
      <c r="C173">
        <v>3</v>
      </c>
      <c r="D173" s="7">
        <f>VLOOKUP(B173,zdroje!$C$7:$E$9,3,0)*VLOOKUP(C173,zdroje!$H$7:$M$11,6,0)+VLOOKUP(C173,zdroje!$H$7:$L$11,5,0)</f>
        <v>3960</v>
      </c>
      <c r="E173">
        <f>YEAR(VLOOKUP(C173,zdroje!$H$7:$I$11,2,0))-A173</f>
        <v>12</v>
      </c>
      <c r="F173" s="7">
        <f>IF(E173&gt;13,D173*(1-zdroje!$E$11/100),D173)</f>
        <v>3960</v>
      </c>
    </row>
    <row r="174" spans="1:6" x14ac:dyDescent="0.25">
      <c r="A174">
        <v>2005</v>
      </c>
      <c r="B174">
        <v>1</v>
      </c>
      <c r="C174">
        <v>2</v>
      </c>
      <c r="D174" s="7">
        <f>VLOOKUP(B174,zdroje!$C$7:$E$9,3,0)*VLOOKUP(C174,zdroje!$H$7:$M$11,6,0)+VLOOKUP(C174,zdroje!$H$7:$L$11,5,0)</f>
        <v>2560</v>
      </c>
      <c r="E174">
        <f>YEAR(VLOOKUP(C174,zdroje!$H$7:$I$11,2,0))-A174</f>
        <v>11</v>
      </c>
      <c r="F174" s="7">
        <f>IF(E174&gt;13,D174*(1-zdroje!$E$11/100),D174)</f>
        <v>2560</v>
      </c>
    </row>
    <row r="175" spans="1:6" x14ac:dyDescent="0.25">
      <c r="A175">
        <v>2009</v>
      </c>
      <c r="B175">
        <v>1</v>
      </c>
      <c r="C175">
        <v>5</v>
      </c>
      <c r="D175" s="7">
        <f>VLOOKUP(B175,zdroje!$C$7:$E$9,3,0)*VLOOKUP(C175,zdroje!$H$7:$M$11,6,0)+VLOOKUP(C175,zdroje!$H$7:$L$11,5,0)</f>
        <v>2080</v>
      </c>
      <c r="E175">
        <f>YEAR(VLOOKUP(C175,zdroje!$H$7:$I$11,2,0))-A175</f>
        <v>7</v>
      </c>
      <c r="F175" s="7">
        <f>IF(E175&gt;13,D175*(1-zdroje!$E$11/100),D175)</f>
        <v>2080</v>
      </c>
    </row>
    <row r="176" spans="1:6" x14ac:dyDescent="0.25">
      <c r="A176">
        <v>2000</v>
      </c>
      <c r="B176">
        <v>3</v>
      </c>
      <c r="C176">
        <v>4</v>
      </c>
      <c r="D176" s="7">
        <f>VLOOKUP(B176,zdroje!$C$7:$E$9,3,0)*VLOOKUP(C176,zdroje!$H$7:$M$11,6,0)+VLOOKUP(C176,zdroje!$H$7:$L$11,5,0)</f>
        <v>2490</v>
      </c>
      <c r="E176">
        <f>YEAR(VLOOKUP(C176,zdroje!$H$7:$I$11,2,0))-A176</f>
        <v>16</v>
      </c>
      <c r="F176" s="7">
        <f>IF(E176&gt;13,D176*(1-zdroje!$E$11/100),D176)</f>
        <v>1992</v>
      </c>
    </row>
    <row r="177" spans="1:6" x14ac:dyDescent="0.25">
      <c r="A177">
        <v>2003</v>
      </c>
      <c r="B177">
        <v>3</v>
      </c>
      <c r="C177">
        <v>4</v>
      </c>
      <c r="D177" s="7">
        <f>VLOOKUP(B177,zdroje!$C$7:$E$9,3,0)*VLOOKUP(C177,zdroje!$H$7:$M$11,6,0)+VLOOKUP(C177,zdroje!$H$7:$L$11,5,0)</f>
        <v>2490</v>
      </c>
      <c r="E177">
        <f>YEAR(VLOOKUP(C177,zdroje!$H$7:$I$11,2,0))-A177</f>
        <v>13</v>
      </c>
      <c r="F177" s="7">
        <f>IF(E177&gt;13,D177*(1-zdroje!$E$11/100),D177)</f>
        <v>2490</v>
      </c>
    </row>
    <row r="178" spans="1:6" x14ac:dyDescent="0.25">
      <c r="A178">
        <v>2008</v>
      </c>
      <c r="B178">
        <v>1</v>
      </c>
      <c r="C178">
        <v>5</v>
      </c>
      <c r="D178" s="7">
        <f>VLOOKUP(B178,zdroje!$C$7:$E$9,3,0)*VLOOKUP(C178,zdroje!$H$7:$M$11,6,0)+VLOOKUP(C178,zdroje!$H$7:$L$11,5,0)</f>
        <v>2080</v>
      </c>
      <c r="E178">
        <f>YEAR(VLOOKUP(C178,zdroje!$H$7:$I$11,2,0))-A178</f>
        <v>8</v>
      </c>
      <c r="F178" s="7">
        <f>IF(E178&gt;13,D178*(1-zdroje!$E$11/100),D178)</f>
        <v>2080</v>
      </c>
    </row>
    <row r="179" spans="1:6" x14ac:dyDescent="0.25">
      <c r="A179">
        <v>2002</v>
      </c>
      <c r="B179">
        <v>3</v>
      </c>
      <c r="C179">
        <v>5</v>
      </c>
      <c r="D179" s="7">
        <f>VLOOKUP(B179,zdroje!$C$7:$E$9,3,0)*VLOOKUP(C179,zdroje!$H$7:$M$11,6,0)+VLOOKUP(C179,zdroje!$H$7:$L$11,5,0)</f>
        <v>2020</v>
      </c>
      <c r="E179">
        <f>YEAR(VLOOKUP(C179,zdroje!$H$7:$I$11,2,0))-A179</f>
        <v>14</v>
      </c>
      <c r="F179" s="7">
        <f>IF(E179&gt;13,D179*(1-zdroje!$E$11/100),D179)</f>
        <v>1616</v>
      </c>
    </row>
    <row r="180" spans="1:6" x14ac:dyDescent="0.25">
      <c r="A180">
        <v>2008</v>
      </c>
      <c r="B180">
        <v>1</v>
      </c>
      <c r="C180">
        <v>5</v>
      </c>
      <c r="D180" s="7">
        <f>VLOOKUP(B180,zdroje!$C$7:$E$9,3,0)*VLOOKUP(C180,zdroje!$H$7:$M$11,6,0)+VLOOKUP(C180,zdroje!$H$7:$L$11,5,0)</f>
        <v>2080</v>
      </c>
      <c r="E180">
        <f>YEAR(VLOOKUP(C180,zdroje!$H$7:$I$11,2,0))-A180</f>
        <v>8</v>
      </c>
      <c r="F180" s="7">
        <f>IF(E180&gt;13,D180*(1-zdroje!$E$11/100),D180)</f>
        <v>2080</v>
      </c>
    </row>
    <row r="181" spans="1:6" x14ac:dyDescent="0.25">
      <c r="A181">
        <v>2007</v>
      </c>
      <c r="B181">
        <v>3</v>
      </c>
      <c r="C181">
        <v>4</v>
      </c>
      <c r="D181" s="7">
        <f>VLOOKUP(B181,zdroje!$C$7:$E$9,3,0)*VLOOKUP(C181,zdroje!$H$7:$M$11,6,0)+VLOOKUP(C181,zdroje!$H$7:$L$11,5,0)</f>
        <v>2490</v>
      </c>
      <c r="E181">
        <f>YEAR(VLOOKUP(C181,zdroje!$H$7:$I$11,2,0))-A181</f>
        <v>9</v>
      </c>
      <c r="F181" s="7">
        <f>IF(E181&gt;13,D181*(1-zdroje!$E$11/100),D181)</f>
        <v>2490</v>
      </c>
    </row>
    <row r="182" spans="1:6" x14ac:dyDescent="0.25">
      <c r="A182">
        <v>2004</v>
      </c>
      <c r="B182">
        <v>2</v>
      </c>
      <c r="C182">
        <v>3</v>
      </c>
      <c r="D182" s="7">
        <f>VLOOKUP(B182,zdroje!$C$7:$E$9,3,0)*VLOOKUP(C182,zdroje!$H$7:$M$11,6,0)+VLOOKUP(C182,zdroje!$H$7:$L$11,5,0)</f>
        <v>4320</v>
      </c>
      <c r="E182">
        <f>YEAR(VLOOKUP(C182,zdroje!$H$7:$I$11,2,0))-A182</f>
        <v>12</v>
      </c>
      <c r="F182" s="7">
        <f>IF(E182&gt;13,D182*(1-zdroje!$E$11/100),D182)</f>
        <v>4320</v>
      </c>
    </row>
    <row r="183" spans="1:6" x14ac:dyDescent="0.25">
      <c r="A183">
        <v>2002</v>
      </c>
      <c r="B183">
        <v>3</v>
      </c>
      <c r="C183">
        <v>4</v>
      </c>
      <c r="D183" s="7">
        <f>VLOOKUP(B183,zdroje!$C$7:$E$9,3,0)*VLOOKUP(C183,zdroje!$H$7:$M$11,6,0)+VLOOKUP(C183,zdroje!$H$7:$L$11,5,0)</f>
        <v>2490</v>
      </c>
      <c r="E183">
        <f>YEAR(VLOOKUP(C183,zdroje!$H$7:$I$11,2,0))-A183</f>
        <v>14</v>
      </c>
      <c r="F183" s="7">
        <f>IF(E183&gt;13,D183*(1-zdroje!$E$11/100),D183)</f>
        <v>1992</v>
      </c>
    </row>
    <row r="184" spans="1:6" x14ac:dyDescent="0.25">
      <c r="A184">
        <v>2007</v>
      </c>
      <c r="B184">
        <v>1</v>
      </c>
      <c r="C184">
        <v>4</v>
      </c>
      <c r="D184" s="7">
        <f>VLOOKUP(B184,zdroje!$C$7:$E$9,3,0)*VLOOKUP(C184,zdroje!$H$7:$M$11,6,0)+VLOOKUP(C184,zdroje!$H$7:$L$11,5,0)</f>
        <v>2560</v>
      </c>
      <c r="E184">
        <f>YEAR(VLOOKUP(C184,zdroje!$H$7:$I$11,2,0))-A184</f>
        <v>9</v>
      </c>
      <c r="F184" s="7">
        <f>IF(E184&gt;13,D184*(1-zdroje!$E$11/100),D184)</f>
        <v>2560</v>
      </c>
    </row>
    <row r="185" spans="1:6" x14ac:dyDescent="0.25">
      <c r="A185">
        <v>2003</v>
      </c>
      <c r="B185">
        <v>1</v>
      </c>
      <c r="C185">
        <v>2</v>
      </c>
      <c r="D185" s="7">
        <f>VLOOKUP(B185,zdroje!$C$7:$E$9,3,0)*VLOOKUP(C185,zdroje!$H$7:$M$11,6,0)+VLOOKUP(C185,zdroje!$H$7:$L$11,5,0)</f>
        <v>2560</v>
      </c>
      <c r="E185">
        <f>YEAR(VLOOKUP(C185,zdroje!$H$7:$I$11,2,0))-A185</f>
        <v>13</v>
      </c>
      <c r="F185" s="7">
        <f>IF(E185&gt;13,D185*(1-zdroje!$E$11/100),D185)</f>
        <v>2560</v>
      </c>
    </row>
    <row r="186" spans="1:6" x14ac:dyDescent="0.25">
      <c r="A186">
        <v>2002</v>
      </c>
      <c r="B186">
        <v>1</v>
      </c>
      <c r="C186">
        <v>2</v>
      </c>
      <c r="D186" s="7">
        <f>VLOOKUP(B186,zdroje!$C$7:$E$9,3,0)*VLOOKUP(C186,zdroje!$H$7:$M$11,6,0)+VLOOKUP(C186,zdroje!$H$7:$L$11,5,0)</f>
        <v>2560</v>
      </c>
      <c r="E186">
        <f>YEAR(VLOOKUP(C186,zdroje!$H$7:$I$11,2,0))-A186</f>
        <v>14</v>
      </c>
      <c r="F186" s="7">
        <f>IF(E186&gt;13,D186*(1-zdroje!$E$11/100),D186)</f>
        <v>2048</v>
      </c>
    </row>
    <row r="187" spans="1:6" x14ac:dyDescent="0.25">
      <c r="A187">
        <v>2001</v>
      </c>
      <c r="B187">
        <v>3</v>
      </c>
      <c r="C187">
        <v>4</v>
      </c>
      <c r="D187" s="7">
        <f>VLOOKUP(B187,zdroje!$C$7:$E$9,3,0)*VLOOKUP(C187,zdroje!$H$7:$M$11,6,0)+VLOOKUP(C187,zdroje!$H$7:$L$11,5,0)</f>
        <v>2490</v>
      </c>
      <c r="E187">
        <f>YEAR(VLOOKUP(C187,zdroje!$H$7:$I$11,2,0))-A187</f>
        <v>15</v>
      </c>
      <c r="F187" s="7">
        <f>IF(E187&gt;13,D187*(1-zdroje!$E$11/100),D187)</f>
        <v>1992</v>
      </c>
    </row>
    <row r="188" spans="1:6" x14ac:dyDescent="0.25">
      <c r="A188">
        <v>2003</v>
      </c>
      <c r="B188">
        <v>2</v>
      </c>
      <c r="C188">
        <v>1</v>
      </c>
      <c r="D188" s="7">
        <f>VLOOKUP(B188,zdroje!$C$7:$E$9,3,0)*VLOOKUP(C188,zdroje!$H$7:$M$11,6,0)+VLOOKUP(C188,zdroje!$H$7:$L$11,5,0)</f>
        <v>2790</v>
      </c>
      <c r="E188">
        <f>YEAR(VLOOKUP(C188,zdroje!$H$7:$I$11,2,0))-A188</f>
        <v>13</v>
      </c>
      <c r="F188" s="7">
        <f>IF(E188&gt;13,D188*(1-zdroje!$E$11/100),D188)</f>
        <v>2790</v>
      </c>
    </row>
    <row r="189" spans="1:6" x14ac:dyDescent="0.25">
      <c r="A189">
        <v>2008</v>
      </c>
      <c r="B189">
        <v>3</v>
      </c>
      <c r="C189">
        <v>5</v>
      </c>
      <c r="D189" s="7">
        <f>VLOOKUP(B189,zdroje!$C$7:$E$9,3,0)*VLOOKUP(C189,zdroje!$H$7:$M$11,6,0)+VLOOKUP(C189,zdroje!$H$7:$L$11,5,0)</f>
        <v>2020</v>
      </c>
      <c r="E189">
        <f>YEAR(VLOOKUP(C189,zdroje!$H$7:$I$11,2,0))-A189</f>
        <v>8</v>
      </c>
      <c r="F189" s="7">
        <f>IF(E189&gt;13,D189*(1-zdroje!$E$11/100),D189)</f>
        <v>2020</v>
      </c>
    </row>
    <row r="190" spans="1:6" x14ac:dyDescent="0.25">
      <c r="A190">
        <v>2005</v>
      </c>
      <c r="B190">
        <v>1</v>
      </c>
      <c r="C190">
        <v>3</v>
      </c>
      <c r="D190" s="7">
        <f>VLOOKUP(B190,zdroje!$C$7:$E$9,3,0)*VLOOKUP(C190,zdroje!$H$7:$M$11,6,0)+VLOOKUP(C190,zdroje!$H$7:$L$11,5,0)</f>
        <v>3960</v>
      </c>
      <c r="E190">
        <f>YEAR(VLOOKUP(C190,zdroje!$H$7:$I$11,2,0))-A190</f>
        <v>11</v>
      </c>
      <c r="F190" s="7">
        <f>IF(E190&gt;13,D190*(1-zdroje!$E$11/100),D190)</f>
        <v>3960</v>
      </c>
    </row>
    <row r="191" spans="1:6" x14ac:dyDescent="0.25">
      <c r="A191">
        <v>2006</v>
      </c>
      <c r="B191">
        <v>3</v>
      </c>
      <c r="C191">
        <v>4</v>
      </c>
      <c r="D191" s="7">
        <f>VLOOKUP(B191,zdroje!$C$7:$E$9,3,0)*VLOOKUP(C191,zdroje!$H$7:$M$11,6,0)+VLOOKUP(C191,zdroje!$H$7:$L$11,5,0)</f>
        <v>2490</v>
      </c>
      <c r="E191">
        <f>YEAR(VLOOKUP(C191,zdroje!$H$7:$I$11,2,0))-A191</f>
        <v>10</v>
      </c>
      <c r="F191" s="7">
        <f>IF(E191&gt;13,D191*(1-zdroje!$E$11/100),D191)</f>
        <v>2490</v>
      </c>
    </row>
    <row r="192" spans="1:6" x14ac:dyDescent="0.25">
      <c r="A192">
        <v>2005</v>
      </c>
      <c r="B192">
        <v>1</v>
      </c>
      <c r="C192">
        <v>2</v>
      </c>
      <c r="D192" s="7">
        <f>VLOOKUP(B192,zdroje!$C$7:$E$9,3,0)*VLOOKUP(C192,zdroje!$H$7:$M$11,6,0)+VLOOKUP(C192,zdroje!$H$7:$L$11,5,0)</f>
        <v>2560</v>
      </c>
      <c r="E192">
        <f>YEAR(VLOOKUP(C192,zdroje!$H$7:$I$11,2,0))-A192</f>
        <v>11</v>
      </c>
      <c r="F192" s="7">
        <f>IF(E192&gt;13,D192*(1-zdroje!$E$11/100),D192)</f>
        <v>2560</v>
      </c>
    </row>
    <row r="193" spans="1:6" x14ac:dyDescent="0.25">
      <c r="A193">
        <v>2006</v>
      </c>
      <c r="B193">
        <v>2</v>
      </c>
      <c r="C193">
        <v>3</v>
      </c>
      <c r="D193" s="7">
        <f>VLOOKUP(B193,zdroje!$C$7:$E$9,3,0)*VLOOKUP(C193,zdroje!$H$7:$M$11,6,0)+VLOOKUP(C193,zdroje!$H$7:$L$11,5,0)</f>
        <v>4320</v>
      </c>
      <c r="E193">
        <f>YEAR(VLOOKUP(C193,zdroje!$H$7:$I$11,2,0))-A193</f>
        <v>10</v>
      </c>
      <c r="F193" s="7">
        <f>IF(E193&gt;13,D193*(1-zdroje!$E$11/100),D193)</f>
        <v>4320</v>
      </c>
    </row>
    <row r="194" spans="1:6" x14ac:dyDescent="0.25">
      <c r="A194">
        <v>2003</v>
      </c>
      <c r="B194">
        <v>3</v>
      </c>
      <c r="C194">
        <v>5</v>
      </c>
      <c r="D194" s="7">
        <f>VLOOKUP(B194,zdroje!$C$7:$E$9,3,0)*VLOOKUP(C194,zdroje!$H$7:$M$11,6,0)+VLOOKUP(C194,zdroje!$H$7:$L$11,5,0)</f>
        <v>2020</v>
      </c>
      <c r="E194">
        <f>YEAR(VLOOKUP(C194,zdroje!$H$7:$I$11,2,0))-A194</f>
        <v>13</v>
      </c>
      <c r="F194" s="7">
        <f>IF(E194&gt;13,D194*(1-zdroje!$E$11/100),D194)</f>
        <v>2020</v>
      </c>
    </row>
    <row r="195" spans="1:6" x14ac:dyDescent="0.25">
      <c r="A195">
        <v>2002</v>
      </c>
      <c r="B195">
        <v>1</v>
      </c>
      <c r="C195">
        <v>3</v>
      </c>
      <c r="D195" s="7">
        <f>VLOOKUP(B195,zdroje!$C$7:$E$9,3,0)*VLOOKUP(C195,zdroje!$H$7:$M$11,6,0)+VLOOKUP(C195,zdroje!$H$7:$L$11,5,0)</f>
        <v>3960</v>
      </c>
      <c r="E195">
        <f>YEAR(VLOOKUP(C195,zdroje!$H$7:$I$11,2,0))-A195</f>
        <v>14</v>
      </c>
      <c r="F195" s="7">
        <f>IF(E195&gt;13,D195*(1-zdroje!$E$11/100),D195)</f>
        <v>3168</v>
      </c>
    </row>
    <row r="196" spans="1:6" x14ac:dyDescent="0.25">
      <c r="A196">
        <v>2005</v>
      </c>
      <c r="B196">
        <v>3</v>
      </c>
      <c r="C196">
        <v>5</v>
      </c>
      <c r="D196" s="7">
        <f>VLOOKUP(B196,zdroje!$C$7:$E$9,3,0)*VLOOKUP(C196,zdroje!$H$7:$M$11,6,0)+VLOOKUP(C196,zdroje!$H$7:$L$11,5,0)</f>
        <v>2020</v>
      </c>
      <c r="E196">
        <f>YEAR(VLOOKUP(C196,zdroje!$H$7:$I$11,2,0))-A196</f>
        <v>11</v>
      </c>
      <c r="F196" s="7">
        <f>IF(E196&gt;13,D196*(1-zdroje!$E$11/100),D196)</f>
        <v>2020</v>
      </c>
    </row>
    <row r="197" spans="1:6" x14ac:dyDescent="0.25">
      <c r="A197">
        <v>2002</v>
      </c>
      <c r="B197">
        <v>3</v>
      </c>
      <c r="C197">
        <v>5</v>
      </c>
      <c r="D197" s="7">
        <f>VLOOKUP(B197,zdroje!$C$7:$E$9,3,0)*VLOOKUP(C197,zdroje!$H$7:$M$11,6,0)+VLOOKUP(C197,zdroje!$H$7:$L$11,5,0)</f>
        <v>2020</v>
      </c>
      <c r="E197">
        <f>YEAR(VLOOKUP(C197,zdroje!$H$7:$I$11,2,0))-A197</f>
        <v>14</v>
      </c>
      <c r="F197" s="7">
        <f>IF(E197&gt;13,D197*(1-zdroje!$E$11/100),D197)</f>
        <v>1616</v>
      </c>
    </row>
    <row r="198" spans="1:6" x14ac:dyDescent="0.25">
      <c r="A198">
        <v>2002</v>
      </c>
      <c r="B198">
        <v>2</v>
      </c>
      <c r="C198">
        <v>3</v>
      </c>
      <c r="D198" s="7">
        <f>VLOOKUP(B198,zdroje!$C$7:$E$9,3,0)*VLOOKUP(C198,zdroje!$H$7:$M$11,6,0)+VLOOKUP(C198,zdroje!$H$7:$L$11,5,0)</f>
        <v>4320</v>
      </c>
      <c r="E198">
        <f>YEAR(VLOOKUP(C198,zdroje!$H$7:$I$11,2,0))-A198</f>
        <v>14</v>
      </c>
      <c r="F198" s="7">
        <f>IF(E198&gt;13,D198*(1-zdroje!$E$11/100),D198)</f>
        <v>3456</v>
      </c>
    </row>
    <row r="199" spans="1:6" x14ac:dyDescent="0.25">
      <c r="A199">
        <v>2006</v>
      </c>
      <c r="B199">
        <v>3</v>
      </c>
      <c r="C199">
        <v>4</v>
      </c>
      <c r="D199" s="7">
        <f>VLOOKUP(B199,zdroje!$C$7:$E$9,3,0)*VLOOKUP(C199,zdroje!$H$7:$M$11,6,0)+VLOOKUP(C199,zdroje!$H$7:$L$11,5,0)</f>
        <v>2490</v>
      </c>
      <c r="E199">
        <f>YEAR(VLOOKUP(C199,zdroje!$H$7:$I$11,2,0))-A199</f>
        <v>10</v>
      </c>
      <c r="F199" s="7">
        <f>IF(E199&gt;13,D199*(1-zdroje!$E$11/100),D199)</f>
        <v>2490</v>
      </c>
    </row>
    <row r="200" spans="1:6" x14ac:dyDescent="0.25">
      <c r="A200">
        <v>2003</v>
      </c>
      <c r="B200">
        <v>1</v>
      </c>
      <c r="C200">
        <v>4</v>
      </c>
      <c r="D200" s="7">
        <f>VLOOKUP(B200,zdroje!$C$7:$E$9,3,0)*VLOOKUP(C200,zdroje!$H$7:$M$11,6,0)+VLOOKUP(C200,zdroje!$H$7:$L$11,5,0)</f>
        <v>2560</v>
      </c>
      <c r="E200">
        <f>YEAR(VLOOKUP(C200,zdroje!$H$7:$I$11,2,0))-A200</f>
        <v>13</v>
      </c>
      <c r="F200" s="7">
        <f>IF(E200&gt;13,D200*(1-zdroje!$E$11/100),D200)</f>
        <v>2560</v>
      </c>
    </row>
    <row r="201" spans="1:6" x14ac:dyDescent="0.25">
      <c r="A201">
        <v>2008</v>
      </c>
      <c r="B201">
        <v>1</v>
      </c>
      <c r="C201">
        <v>5</v>
      </c>
      <c r="D201" s="7">
        <f>VLOOKUP(B201,zdroje!$C$7:$E$9,3,0)*VLOOKUP(C201,zdroje!$H$7:$M$11,6,0)+VLOOKUP(C201,zdroje!$H$7:$L$11,5,0)</f>
        <v>2080</v>
      </c>
      <c r="E201">
        <f>YEAR(VLOOKUP(C201,zdroje!$H$7:$I$11,2,0))-A201</f>
        <v>8</v>
      </c>
      <c r="F201" s="7">
        <f>IF(E201&gt;13,D201*(1-zdroje!$E$11/100),D201)</f>
        <v>2080</v>
      </c>
    </row>
    <row r="202" spans="1:6" x14ac:dyDescent="0.25">
      <c r="A202">
        <v>2005</v>
      </c>
      <c r="B202">
        <v>2</v>
      </c>
      <c r="C202">
        <v>4</v>
      </c>
      <c r="D202" s="7">
        <f>VLOOKUP(B202,zdroje!$C$7:$E$9,3,0)*VLOOKUP(C202,zdroje!$H$7:$M$11,6,0)+VLOOKUP(C202,zdroje!$H$7:$L$11,5,0)</f>
        <v>2770</v>
      </c>
      <c r="E202">
        <f>YEAR(VLOOKUP(C202,zdroje!$H$7:$I$11,2,0))-A202</f>
        <v>11</v>
      </c>
      <c r="F202" s="7">
        <f>IF(E202&gt;13,D202*(1-zdroje!$E$11/100),D202)</f>
        <v>2770</v>
      </c>
    </row>
    <row r="203" spans="1:6" x14ac:dyDescent="0.25">
      <c r="A203">
        <v>2006</v>
      </c>
      <c r="B203">
        <v>1</v>
      </c>
      <c r="C203">
        <v>3</v>
      </c>
      <c r="D203" s="7">
        <f>VLOOKUP(B203,zdroje!$C$7:$E$9,3,0)*VLOOKUP(C203,zdroje!$H$7:$M$11,6,0)+VLOOKUP(C203,zdroje!$H$7:$L$11,5,0)</f>
        <v>3960</v>
      </c>
      <c r="E203">
        <f>YEAR(VLOOKUP(C203,zdroje!$H$7:$I$11,2,0))-A203</f>
        <v>10</v>
      </c>
      <c r="F203" s="7">
        <f>IF(E203&gt;13,D203*(1-zdroje!$E$11/100),D203)</f>
        <v>3960</v>
      </c>
    </row>
    <row r="204" spans="1:6" x14ac:dyDescent="0.25">
      <c r="A204">
        <v>2000</v>
      </c>
      <c r="B204">
        <v>2</v>
      </c>
      <c r="C204">
        <v>4</v>
      </c>
      <c r="D204" s="7">
        <f>VLOOKUP(B204,zdroje!$C$7:$E$9,3,0)*VLOOKUP(C204,zdroje!$H$7:$M$11,6,0)+VLOOKUP(C204,zdroje!$H$7:$L$11,5,0)</f>
        <v>2770</v>
      </c>
      <c r="E204">
        <f>YEAR(VLOOKUP(C204,zdroje!$H$7:$I$11,2,0))-A204</f>
        <v>16</v>
      </c>
      <c r="F204" s="7">
        <f>IF(E204&gt;13,D204*(1-zdroje!$E$11/100),D204)</f>
        <v>2216</v>
      </c>
    </row>
    <row r="205" spans="1:6" x14ac:dyDescent="0.25">
      <c r="A205">
        <v>2007</v>
      </c>
      <c r="B205">
        <v>3</v>
      </c>
      <c r="C205">
        <v>1</v>
      </c>
      <c r="D205" s="7">
        <f>VLOOKUP(B205,zdroje!$C$7:$E$9,3,0)*VLOOKUP(C205,zdroje!$H$7:$M$11,6,0)+VLOOKUP(C205,zdroje!$H$7:$L$11,5,0)</f>
        <v>2430</v>
      </c>
      <c r="E205">
        <f>YEAR(VLOOKUP(C205,zdroje!$H$7:$I$11,2,0))-A205</f>
        <v>9</v>
      </c>
      <c r="F205" s="7">
        <f>IF(E205&gt;13,D205*(1-zdroje!$E$11/100),D205)</f>
        <v>2430</v>
      </c>
    </row>
    <row r="206" spans="1:6" x14ac:dyDescent="0.25">
      <c r="A206">
        <v>2004</v>
      </c>
      <c r="B206">
        <v>3</v>
      </c>
      <c r="C206">
        <v>2</v>
      </c>
      <c r="D206" s="7">
        <f>VLOOKUP(B206,zdroje!$C$7:$E$9,3,0)*VLOOKUP(C206,zdroje!$H$7:$M$11,6,0)+VLOOKUP(C206,zdroje!$H$7:$L$11,5,0)</f>
        <v>2490</v>
      </c>
      <c r="E206">
        <f>YEAR(VLOOKUP(C206,zdroje!$H$7:$I$11,2,0))-A206</f>
        <v>12</v>
      </c>
      <c r="F206" s="7">
        <f>IF(E206&gt;13,D206*(1-zdroje!$E$11/100),D206)</f>
        <v>2490</v>
      </c>
    </row>
    <row r="207" spans="1:6" x14ac:dyDescent="0.25">
      <c r="A207">
        <v>2008</v>
      </c>
      <c r="B207">
        <v>3</v>
      </c>
      <c r="C207">
        <v>5</v>
      </c>
      <c r="D207" s="7">
        <f>VLOOKUP(B207,zdroje!$C$7:$E$9,3,0)*VLOOKUP(C207,zdroje!$H$7:$M$11,6,0)+VLOOKUP(C207,zdroje!$H$7:$L$11,5,0)</f>
        <v>2020</v>
      </c>
      <c r="E207">
        <f>YEAR(VLOOKUP(C207,zdroje!$H$7:$I$11,2,0))-A207</f>
        <v>8</v>
      </c>
      <c r="F207" s="7">
        <f>IF(E207&gt;13,D207*(1-zdroje!$E$11/100),D207)</f>
        <v>2020</v>
      </c>
    </row>
    <row r="208" spans="1:6" x14ac:dyDescent="0.25">
      <c r="A208">
        <v>2009</v>
      </c>
      <c r="B208">
        <v>1</v>
      </c>
      <c r="C208">
        <v>3</v>
      </c>
      <c r="D208" s="7">
        <f>VLOOKUP(B208,zdroje!$C$7:$E$9,3,0)*VLOOKUP(C208,zdroje!$H$7:$M$11,6,0)+VLOOKUP(C208,zdroje!$H$7:$L$11,5,0)</f>
        <v>3960</v>
      </c>
      <c r="E208">
        <f>YEAR(VLOOKUP(C208,zdroje!$H$7:$I$11,2,0))-A208</f>
        <v>7</v>
      </c>
      <c r="F208" s="7">
        <f>IF(E208&gt;13,D208*(1-zdroje!$E$11/100),D208)</f>
        <v>3960</v>
      </c>
    </row>
    <row r="209" spans="1:6" x14ac:dyDescent="0.25">
      <c r="A209">
        <v>2009</v>
      </c>
      <c r="B209">
        <v>2</v>
      </c>
      <c r="C209">
        <v>2</v>
      </c>
      <c r="D209" s="7">
        <f>VLOOKUP(B209,zdroje!$C$7:$E$9,3,0)*VLOOKUP(C209,zdroje!$H$7:$M$11,6,0)+VLOOKUP(C209,zdroje!$H$7:$L$11,5,0)</f>
        <v>2770</v>
      </c>
      <c r="E209">
        <f>YEAR(VLOOKUP(C209,zdroje!$H$7:$I$11,2,0))-A209</f>
        <v>7</v>
      </c>
      <c r="F209" s="7">
        <f>IF(E209&gt;13,D209*(1-zdroje!$E$11/100),D209)</f>
        <v>2770</v>
      </c>
    </row>
    <row r="210" spans="1:6" x14ac:dyDescent="0.25">
      <c r="A210">
        <v>2002</v>
      </c>
      <c r="B210">
        <v>1</v>
      </c>
      <c r="C210">
        <v>5</v>
      </c>
      <c r="D210" s="7">
        <f>VLOOKUP(B210,zdroje!$C$7:$E$9,3,0)*VLOOKUP(C210,zdroje!$H$7:$M$11,6,0)+VLOOKUP(C210,zdroje!$H$7:$L$11,5,0)</f>
        <v>2080</v>
      </c>
      <c r="E210">
        <f>YEAR(VLOOKUP(C210,zdroje!$H$7:$I$11,2,0))-A210</f>
        <v>14</v>
      </c>
      <c r="F210" s="7">
        <f>IF(E210&gt;13,D210*(1-zdroje!$E$11/100),D210)</f>
        <v>1664</v>
      </c>
    </row>
  </sheetData>
  <conditionalFormatting sqref="A2:F210">
    <cfRule type="expression" dxfId="0" priority="1">
      <formula>$D2&gt;$F2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zdroje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Turčínek</dc:creator>
  <cp:lastModifiedBy>Jan Turčínek</cp:lastModifiedBy>
  <dcterms:created xsi:type="dcterms:W3CDTF">2024-09-30T09:05:09Z</dcterms:created>
  <dcterms:modified xsi:type="dcterms:W3CDTF">2024-09-30T10:36:02Z</dcterms:modified>
</cp:coreProperties>
</file>