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tml\IE_2018\streda\"/>
    </mc:Choice>
  </mc:AlternateContent>
  <bookViews>
    <workbookView xWindow="0" yWindow="0" windowWidth="17700" windowHeight="8415"/>
  </bookViews>
  <sheets>
    <sheet name="Lide_u_filmu" sheetId="1" r:id="rId1"/>
    <sheet name="Země" sheetId="2" r:id="rId2"/>
    <sheet name="Filmy" sheetId="3" r:id="rId3"/>
    <sheet name="Účinkuje" sheetId="4" r:id="rId4"/>
    <sheet name="Země_filmy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H29" i="4"/>
  <c r="I29" i="4"/>
  <c r="G30" i="4"/>
  <c r="H30" i="4"/>
  <c r="I30" i="4"/>
  <c r="G31" i="4"/>
  <c r="H31" i="4"/>
  <c r="I31" i="4"/>
  <c r="I3" i="1"/>
  <c r="I4" i="1"/>
  <c r="I5" i="1"/>
  <c r="I6" i="1"/>
  <c r="I7" i="1"/>
  <c r="I8" i="1"/>
  <c r="I2" i="1"/>
  <c r="H3" i="1"/>
  <c r="H4" i="1"/>
  <c r="H5" i="1"/>
  <c r="H6" i="1"/>
  <c r="H7" i="1"/>
  <c r="H8" i="1"/>
  <c r="H2" i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" i="4"/>
  <c r="G3" i="3"/>
  <c r="G4" i="3"/>
  <c r="G5" i="3"/>
  <c r="G6" i="3"/>
  <c r="G7" i="3"/>
  <c r="G2" i="3"/>
  <c r="H3" i="3"/>
  <c r="H4" i="3"/>
  <c r="H5" i="3"/>
  <c r="H6" i="3"/>
  <c r="H7" i="3"/>
  <c r="H2" i="3"/>
  <c r="F3" i="2"/>
  <c r="F4" i="2"/>
  <c r="F5" i="2"/>
  <c r="F2" i="2"/>
  <c r="D3" i="2"/>
  <c r="D4" i="2"/>
  <c r="D5" i="2"/>
  <c r="D2" i="2"/>
  <c r="G3" i="4"/>
  <c r="H3" i="4"/>
  <c r="G4" i="4"/>
  <c r="H4" i="4"/>
  <c r="G5" i="4"/>
  <c r="H5" i="4"/>
  <c r="G6" i="4"/>
  <c r="H6" i="4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H2" i="4"/>
  <c r="G2" i="4"/>
</calcChain>
</file>

<file path=xl/sharedStrings.xml><?xml version="1.0" encoding="utf-8"?>
<sst xmlns="http://schemas.openxmlformats.org/spreadsheetml/2006/main" count="51" uniqueCount="43">
  <si>
    <t>ID</t>
  </si>
  <si>
    <t>Jméno</t>
  </si>
  <si>
    <t>Příjmení</t>
  </si>
  <si>
    <t>Rok</t>
  </si>
  <si>
    <t>Země</t>
  </si>
  <si>
    <t>Název</t>
  </si>
  <si>
    <t>Česká republika</t>
  </si>
  <si>
    <t>Slovensko</t>
  </si>
  <si>
    <t>USA</t>
  </si>
  <si>
    <t>Francie</t>
  </si>
  <si>
    <t>Ferdinand</t>
  </si>
  <si>
    <t>Mravenec</t>
  </si>
  <si>
    <t>Macko</t>
  </si>
  <si>
    <t>Uško</t>
  </si>
  <si>
    <t>Asterix</t>
  </si>
  <si>
    <t>Gal</t>
  </si>
  <si>
    <t>Donald</t>
  </si>
  <si>
    <t>Kačer</t>
  </si>
  <si>
    <t>Brouk</t>
  </si>
  <si>
    <t>Pytlík</t>
  </si>
  <si>
    <t>Panenka</t>
  </si>
  <si>
    <t>Maková</t>
  </si>
  <si>
    <t>Majka</t>
  </si>
  <si>
    <t>Von Gurun</t>
  </si>
  <si>
    <t>Režisér</t>
  </si>
  <si>
    <t>Pelíšky</t>
  </si>
  <si>
    <t>Valmont</t>
  </si>
  <si>
    <t>Ferda mravenec ve filmu</t>
  </si>
  <si>
    <t>Hvězdné války</t>
  </si>
  <si>
    <t>Asterix a Obelix</t>
  </si>
  <si>
    <t>3 Oříšky pro popelku</t>
  </si>
  <si>
    <t>Herec</t>
  </si>
  <si>
    <t>Film</t>
  </si>
  <si>
    <t>Plat</t>
  </si>
  <si>
    <t>Počet herců</t>
  </si>
  <si>
    <t>Počet natočených filmů</t>
  </si>
  <si>
    <t>Počet účinkujících</t>
  </si>
  <si>
    <t>Vyplacené honoráře</t>
  </si>
  <si>
    <t>Vydělané peníze</t>
  </si>
  <si>
    <t>Příjmení J.</t>
  </si>
  <si>
    <t>Fillm_nazev</t>
  </si>
  <si>
    <t>Vek</t>
  </si>
  <si>
    <t>Počet filmů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</si>
</sst>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9" sqref="F9"/>
    </sheetView>
  </sheetViews>
  <sheetFormatPr defaultRowHeight="15" x14ac:dyDescent="0.25"/>
  <cols>
    <col min="2" max="2" width="10" bestFit="1" customWidth="1"/>
    <col min="3" max="3" width="10.42578125" bestFit="1" customWidth="1"/>
    <col min="8" max="8" width="11" bestFit="1" customWidth="1"/>
    <col min="9" max="9" width="15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42</v>
      </c>
      <c r="I1" t="s">
        <v>38</v>
      </c>
    </row>
    <row r="2" spans="1:9" x14ac:dyDescent="0.25">
      <c r="A2">
        <v>1</v>
      </c>
      <c r="B2" t="s">
        <v>10</v>
      </c>
      <c r="C2" t="s">
        <v>11</v>
      </c>
      <c r="D2">
        <v>1951</v>
      </c>
      <c r="E2">
        <v>1</v>
      </c>
      <c r="H2">
        <f>COUNTIF(Účinkuje!B:B,A2)</f>
        <v>6</v>
      </c>
      <c r="I2" s="2">
        <f>SUMIFS(Účinkuje!D:D,Účinkuje!B:B,A2)</f>
        <v>102300</v>
      </c>
    </row>
    <row r="3" spans="1:9" x14ac:dyDescent="0.25">
      <c r="A3">
        <v>2</v>
      </c>
      <c r="B3" t="s">
        <v>12</v>
      </c>
      <c r="C3" t="s">
        <v>13</v>
      </c>
      <c r="D3">
        <v>1970</v>
      </c>
      <c r="E3">
        <v>2</v>
      </c>
      <c r="H3">
        <f>COUNTIF(Účinkuje!B:B,A3)</f>
        <v>5</v>
      </c>
      <c r="I3" s="2">
        <f>SUMIFS(Účinkuje!D:D,Účinkuje!B:B,A3)</f>
        <v>50300</v>
      </c>
    </row>
    <row r="4" spans="1:9" x14ac:dyDescent="0.25">
      <c r="A4">
        <v>3</v>
      </c>
      <c r="B4" t="s">
        <v>14</v>
      </c>
      <c r="C4" t="s">
        <v>15</v>
      </c>
      <c r="D4">
        <v>1960</v>
      </c>
      <c r="E4">
        <v>4</v>
      </c>
      <c r="H4">
        <f>COUNTIF(Účinkuje!B:B,A4)</f>
        <v>4</v>
      </c>
      <c r="I4" s="2">
        <f>SUMIFS(Účinkuje!D:D,Účinkuje!B:B,A4)</f>
        <v>39670</v>
      </c>
    </row>
    <row r="5" spans="1:9" x14ac:dyDescent="0.25">
      <c r="A5">
        <v>4</v>
      </c>
      <c r="B5" t="s">
        <v>16</v>
      </c>
      <c r="C5" t="s">
        <v>17</v>
      </c>
      <c r="D5">
        <v>1945</v>
      </c>
      <c r="E5">
        <v>3</v>
      </c>
      <c r="H5">
        <f>COUNTIF(Účinkuje!B:B,A5)</f>
        <v>5</v>
      </c>
      <c r="I5" s="2">
        <f>SUMIFS(Účinkuje!D:D,Účinkuje!B:B,A5)</f>
        <v>45295</v>
      </c>
    </row>
    <row r="6" spans="1:9" x14ac:dyDescent="0.25">
      <c r="A6">
        <v>5</v>
      </c>
      <c r="B6" t="s">
        <v>18</v>
      </c>
      <c r="C6" t="s">
        <v>19</v>
      </c>
      <c r="D6">
        <v>1954</v>
      </c>
      <c r="E6">
        <v>1</v>
      </c>
      <c r="H6">
        <f>COUNTIF(Účinkuje!B:B,A6)</f>
        <v>3</v>
      </c>
      <c r="I6" s="2">
        <f>SUMIFS(Účinkuje!D:D,Účinkuje!B:B,A6)</f>
        <v>21000</v>
      </c>
    </row>
    <row r="7" spans="1:9" x14ac:dyDescent="0.25">
      <c r="A7">
        <v>6</v>
      </c>
      <c r="B7" t="s">
        <v>20</v>
      </c>
      <c r="C7" t="s">
        <v>21</v>
      </c>
      <c r="D7">
        <v>1968</v>
      </c>
      <c r="E7">
        <v>1</v>
      </c>
      <c r="H7">
        <f>COUNTIF(Účinkuje!B:B,A7)</f>
        <v>4</v>
      </c>
      <c r="I7" s="2">
        <f>SUMIFS(Účinkuje!D:D,Účinkuje!B:B,A7)</f>
        <v>61000</v>
      </c>
    </row>
    <row r="8" spans="1:9" x14ac:dyDescent="0.25">
      <c r="A8">
        <v>7</v>
      </c>
      <c r="B8" t="s">
        <v>22</v>
      </c>
      <c r="C8" t="s">
        <v>23</v>
      </c>
      <c r="D8">
        <v>1972</v>
      </c>
      <c r="E8">
        <v>2</v>
      </c>
      <c r="H8">
        <f>COUNTIF(Účinkuje!B:B,A8)</f>
        <v>3</v>
      </c>
      <c r="I8" s="2">
        <f>SUMIFS(Účinkuje!D:D,Účinkuje!B:B,A8)</f>
        <v>46000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10" sqref="F10"/>
    </sheetView>
  </sheetViews>
  <sheetFormatPr defaultRowHeight="15" x14ac:dyDescent="0.25"/>
  <cols>
    <col min="2" max="2" width="15.140625" bestFit="1" customWidth="1"/>
    <col min="4" max="4" width="11.42578125" bestFit="1" customWidth="1"/>
    <col min="6" max="6" width="22.140625" bestFit="1" customWidth="1"/>
  </cols>
  <sheetData>
    <row r="1" spans="1:6" x14ac:dyDescent="0.25">
      <c r="A1" t="s">
        <v>0</v>
      </c>
      <c r="B1" t="s">
        <v>5</v>
      </c>
      <c r="D1" t="s">
        <v>34</v>
      </c>
      <c r="F1" t="s">
        <v>35</v>
      </c>
    </row>
    <row r="2" spans="1:6" x14ac:dyDescent="0.25">
      <c r="A2">
        <v>1</v>
      </c>
      <c r="B2" t="s">
        <v>6</v>
      </c>
      <c r="D2">
        <f>COUNTIF(Lide_u_filmu!$E:$E,A2)</f>
        <v>3</v>
      </c>
      <c r="F2">
        <f>COUNTIF(Země_filmy!$C:$C,A2)</f>
        <v>2</v>
      </c>
    </row>
    <row r="3" spans="1:6" x14ac:dyDescent="0.25">
      <c r="A3">
        <v>2</v>
      </c>
      <c r="B3" t="s">
        <v>7</v>
      </c>
      <c r="D3">
        <f>COUNTIF(Lide_u_filmu!$E:$E,A3)</f>
        <v>2</v>
      </c>
      <c r="F3">
        <f>COUNTIF(Země_filmy!$C:$C,A3)</f>
        <v>1</v>
      </c>
    </row>
    <row r="4" spans="1:6" x14ac:dyDescent="0.25">
      <c r="A4">
        <v>3</v>
      </c>
      <c r="B4" t="s">
        <v>8</v>
      </c>
      <c r="D4">
        <f>COUNTIF(Lide_u_filmu!$E:$E,A4)</f>
        <v>1</v>
      </c>
      <c r="F4">
        <f>COUNTIF(Země_filmy!$C:$C,A4)</f>
        <v>3</v>
      </c>
    </row>
    <row r="5" spans="1:6" x14ac:dyDescent="0.25">
      <c r="A5">
        <v>4</v>
      </c>
      <c r="B5" t="s">
        <v>9</v>
      </c>
      <c r="D5">
        <f>COUNTIF(Lide_u_filmu!$E:$E,A5)</f>
        <v>1</v>
      </c>
      <c r="F5">
        <f>COUNTIF(Země_filmy!$C:$C,A5)</f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23.28515625" bestFit="1" customWidth="1"/>
    <col min="4" max="4" width="7.42578125" bestFit="1" customWidth="1"/>
    <col min="7" max="7" width="16.7109375" bestFit="1" customWidth="1"/>
    <col min="8" max="8" width="19.140625" bestFit="1" customWidth="1"/>
  </cols>
  <sheetData>
    <row r="1" spans="1:8" x14ac:dyDescent="0.25">
      <c r="A1" t="s">
        <v>0</v>
      </c>
      <c r="B1" t="s">
        <v>5</v>
      </c>
      <c r="C1" t="s">
        <v>3</v>
      </c>
      <c r="D1" t="s">
        <v>24</v>
      </c>
      <c r="G1" t="s">
        <v>36</v>
      </c>
      <c r="H1" t="s">
        <v>37</v>
      </c>
    </row>
    <row r="2" spans="1:8" x14ac:dyDescent="0.25">
      <c r="A2">
        <v>1</v>
      </c>
      <c r="B2" t="s">
        <v>25</v>
      </c>
      <c r="C2">
        <v>2002</v>
      </c>
      <c r="D2">
        <v>1</v>
      </c>
      <c r="G2" s="1">
        <f>COUNTIFS(Účinkuje!C:C,A2)</f>
        <v>4</v>
      </c>
      <c r="H2" s="2">
        <f>SUMIFS(Účinkuje!$D:$D,Účinkuje!$C:$C,A2)</f>
        <v>70000</v>
      </c>
    </row>
    <row r="3" spans="1:8" x14ac:dyDescent="0.25">
      <c r="A3">
        <v>2</v>
      </c>
      <c r="B3" t="s">
        <v>26</v>
      </c>
      <c r="C3">
        <v>1998</v>
      </c>
      <c r="D3">
        <v>4</v>
      </c>
      <c r="G3" s="1">
        <f>COUNTIFS(Účinkuje!C:C,A3)</f>
        <v>4</v>
      </c>
      <c r="H3" s="2">
        <f>SUMIFS(Účinkuje!$D:$D,Účinkuje!$C:$C,A3)</f>
        <v>83500</v>
      </c>
    </row>
    <row r="4" spans="1:8" x14ac:dyDescent="0.25">
      <c r="A4">
        <v>3</v>
      </c>
      <c r="B4" t="s">
        <v>27</v>
      </c>
      <c r="C4">
        <v>2010</v>
      </c>
      <c r="D4">
        <v>5</v>
      </c>
      <c r="G4" s="1">
        <f>COUNTIFS(Účinkuje!C:C,A4)</f>
        <v>6</v>
      </c>
      <c r="H4" s="2">
        <f>SUMIFS(Účinkuje!$D:$D,Účinkuje!$C:$C,A4)</f>
        <v>60000</v>
      </c>
    </row>
    <row r="5" spans="1:8" x14ac:dyDescent="0.25">
      <c r="A5">
        <v>4</v>
      </c>
      <c r="B5" t="s">
        <v>28</v>
      </c>
      <c r="C5">
        <v>1986</v>
      </c>
      <c r="D5">
        <v>4</v>
      </c>
      <c r="G5" s="1">
        <f>COUNTIFS(Účinkuje!C:C,A5)</f>
        <v>5</v>
      </c>
      <c r="H5" s="2">
        <f>SUMIFS(Účinkuje!$D:$D,Účinkuje!$C:$C,A5)</f>
        <v>52750</v>
      </c>
    </row>
    <row r="6" spans="1:8" x14ac:dyDescent="0.25">
      <c r="A6">
        <v>5</v>
      </c>
      <c r="B6" t="s">
        <v>29</v>
      </c>
      <c r="C6">
        <v>1998</v>
      </c>
      <c r="D6">
        <v>3</v>
      </c>
      <c r="G6" s="1">
        <f>COUNTIFS(Účinkuje!C:C,A6)</f>
        <v>5</v>
      </c>
      <c r="H6" s="2">
        <f>SUMIFS(Účinkuje!$D:$D,Účinkuje!$C:$C,A6)</f>
        <v>48300</v>
      </c>
    </row>
    <row r="7" spans="1:8" x14ac:dyDescent="0.25">
      <c r="A7">
        <v>6</v>
      </c>
      <c r="B7" t="s">
        <v>30</v>
      </c>
      <c r="C7">
        <v>1978</v>
      </c>
      <c r="D7">
        <v>6</v>
      </c>
      <c r="G7" s="1">
        <f>COUNTIFS(Účinkuje!C:C,A7)</f>
        <v>6</v>
      </c>
      <c r="H7" s="2">
        <f>SUMIFS(Účinkuje!$D:$D,Účinkuje!$C:$C,A7)</f>
        <v>51015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9" zoomScale="70" zoomScaleNormal="70" workbookViewId="0">
      <selection activeCell="G28" sqref="G28:I31"/>
    </sheetView>
  </sheetViews>
  <sheetFormatPr defaultRowHeight="15" x14ac:dyDescent="0.25"/>
  <cols>
    <col min="1" max="1" width="3" style="1" bestFit="1" customWidth="1"/>
    <col min="2" max="4" width="9.140625" style="1"/>
    <col min="6" max="6" width="9" customWidth="1"/>
    <col min="7" max="7" width="11.7109375" bestFit="1" customWidth="1"/>
    <col min="8" max="8" width="23.28515625" bestFit="1" customWidth="1"/>
  </cols>
  <sheetData>
    <row r="1" spans="1:9" x14ac:dyDescent="0.25">
      <c r="A1" s="1" t="s">
        <v>0</v>
      </c>
      <c r="B1" s="1" t="s">
        <v>31</v>
      </c>
      <c r="C1" s="1" t="s">
        <v>32</v>
      </c>
      <c r="D1" s="1" t="s">
        <v>33</v>
      </c>
      <c r="G1" s="1" t="s">
        <v>39</v>
      </c>
      <c r="H1" s="1" t="s">
        <v>40</v>
      </c>
      <c r="I1" s="1" t="s">
        <v>41</v>
      </c>
    </row>
    <row r="2" spans="1:9" x14ac:dyDescent="0.25">
      <c r="A2" s="1">
        <v>1</v>
      </c>
      <c r="B2" s="1">
        <v>1</v>
      </c>
      <c r="C2" s="1">
        <v>1</v>
      </c>
      <c r="D2" s="1">
        <v>25000</v>
      </c>
      <c r="G2" t="str">
        <f>VLOOKUP(B2,Lide_u_filmu!$A$2:$E$60,3,0)&amp; " " &amp;LEFT(VLOOKUP(B2,Lide_u_filmu!$A$2:$E$60,2,0),1)&amp;"."</f>
        <v>Mravenec F.</v>
      </c>
      <c r="H2" t="str">
        <f>VLOOKUP(C2,Filmy!$A$2:$D$63,2)</f>
        <v>Pelíšky</v>
      </c>
      <c r="I2">
        <f>VLOOKUP(C2,Filmy!$A$2:$C$42,3,0)-VLOOKUP(B2,Lide_u_filmu!$A$2:$D$15,4)</f>
        <v>51</v>
      </c>
    </row>
    <row r="3" spans="1:9" x14ac:dyDescent="0.25">
      <c r="A3" s="1">
        <v>2</v>
      </c>
      <c r="B3" s="1">
        <v>2</v>
      </c>
      <c r="C3" s="1">
        <v>1</v>
      </c>
      <c r="D3" s="1">
        <v>5000</v>
      </c>
      <c r="G3" t="str">
        <f>VLOOKUP(B3,Lide_u_filmu!$A$2:$E$60,3,0)&amp; " " &amp;LEFT(VLOOKUP(B3,Lide_u_filmu!$A$2:$E$60,2,0),1)&amp;"."</f>
        <v>Uško M.</v>
      </c>
      <c r="H3" t="str">
        <f>VLOOKUP(C3,Filmy!$A$2:$D$63,2)</f>
        <v>Pelíšky</v>
      </c>
      <c r="I3">
        <f>VLOOKUP(C3,Filmy!$A$2:$C$42,3,0)-VLOOKUP(B3,Lide_u_filmu!$A$2:$D$15,4)</f>
        <v>32</v>
      </c>
    </row>
    <row r="4" spans="1:9" x14ac:dyDescent="0.25">
      <c r="A4" s="1">
        <v>3</v>
      </c>
      <c r="B4" s="1">
        <v>3</v>
      </c>
      <c r="C4" s="1">
        <v>1</v>
      </c>
      <c r="D4" s="1">
        <v>15000</v>
      </c>
      <c r="G4" t="str">
        <f>VLOOKUP(B4,Lide_u_filmu!$A$2:$E$60,3,0)&amp; " " &amp;LEFT(VLOOKUP(B4,Lide_u_filmu!$A$2:$E$60,2,0),1)&amp;"."</f>
        <v>Gal A.</v>
      </c>
      <c r="H4" t="str">
        <f>VLOOKUP(C4,Filmy!$A$2:$D$63,2)</f>
        <v>Pelíšky</v>
      </c>
      <c r="I4">
        <f>VLOOKUP(C4,Filmy!$A$2:$C$42,3,0)-VLOOKUP(B4,Lide_u_filmu!$A$2:$D$15,4)</f>
        <v>42</v>
      </c>
    </row>
    <row r="5" spans="1:9" x14ac:dyDescent="0.25">
      <c r="A5" s="1">
        <v>4</v>
      </c>
      <c r="B5" s="1">
        <v>1</v>
      </c>
      <c r="C5" s="1">
        <v>2</v>
      </c>
      <c r="D5" s="1">
        <v>35000</v>
      </c>
      <c r="G5" t="str">
        <f>VLOOKUP(B5,Lide_u_filmu!$A$2:$E$60,3,0)&amp; " " &amp;LEFT(VLOOKUP(B5,Lide_u_filmu!$A$2:$E$60,2,0),1)&amp;"."</f>
        <v>Mravenec F.</v>
      </c>
      <c r="H5" t="str">
        <f>VLOOKUP(C5,Filmy!$A$2:$D$63,2)</f>
        <v>Valmont</v>
      </c>
      <c r="I5">
        <f>VLOOKUP(C5,Filmy!$A$2:$C$42,3,0)-VLOOKUP(B5,Lide_u_filmu!$A$2:$D$15,4)</f>
        <v>47</v>
      </c>
    </row>
    <row r="6" spans="1:9" x14ac:dyDescent="0.25">
      <c r="A6" s="1">
        <v>5</v>
      </c>
      <c r="B6" s="1">
        <v>4</v>
      </c>
      <c r="C6" s="1">
        <v>2</v>
      </c>
      <c r="D6" s="1">
        <v>1000</v>
      </c>
      <c r="G6" t="str">
        <f>VLOOKUP(B6,Lide_u_filmu!$A$2:$E$60,3,0)&amp; " " &amp;LEFT(VLOOKUP(B6,Lide_u_filmu!$A$2:$E$60,2,0),1)&amp;"."</f>
        <v>Kačer D.</v>
      </c>
      <c r="H6" t="str">
        <f>VLOOKUP(C6,Filmy!$A$2:$D$63,2)</f>
        <v>Valmont</v>
      </c>
      <c r="I6">
        <f>VLOOKUP(C6,Filmy!$A$2:$C$42,3,0)-VLOOKUP(B6,Lide_u_filmu!$A$2:$D$15,4)</f>
        <v>53</v>
      </c>
    </row>
    <row r="7" spans="1:9" x14ac:dyDescent="0.25">
      <c r="A7" s="1">
        <v>6</v>
      </c>
      <c r="B7" s="1">
        <v>6</v>
      </c>
      <c r="C7" s="1">
        <v>2</v>
      </c>
      <c r="D7" s="1">
        <v>40000</v>
      </c>
      <c r="G7" t="str">
        <f>VLOOKUP(B7,Lide_u_filmu!$A$2:$E$60,3,0)&amp; " " &amp;LEFT(VLOOKUP(B7,Lide_u_filmu!$A$2:$E$60,2,0),1)&amp;"."</f>
        <v>Maková P.</v>
      </c>
      <c r="H7" t="str">
        <f>VLOOKUP(C7,Filmy!$A$2:$D$63,2)</f>
        <v>Valmont</v>
      </c>
      <c r="I7">
        <f>VLOOKUP(C7,Filmy!$A$2:$C$42,3,0)-VLOOKUP(B7,Lide_u_filmu!$A$2:$D$15,4)</f>
        <v>30</v>
      </c>
    </row>
    <row r="8" spans="1:9" x14ac:dyDescent="0.25">
      <c r="A8" s="1">
        <v>7</v>
      </c>
      <c r="B8" s="1">
        <v>5</v>
      </c>
      <c r="C8" s="1">
        <v>2</v>
      </c>
      <c r="D8" s="1">
        <v>7500</v>
      </c>
      <c r="G8" t="str">
        <f>VLOOKUP(B8,Lide_u_filmu!$A$2:$E$60,3,0)&amp; " " &amp;LEFT(VLOOKUP(B8,Lide_u_filmu!$A$2:$E$60,2,0),1)&amp;"."</f>
        <v>Pytlík B.</v>
      </c>
      <c r="H8" t="str">
        <f>VLOOKUP(C8,Filmy!$A$2:$D$63,2)</f>
        <v>Valmont</v>
      </c>
      <c r="I8">
        <f>VLOOKUP(C8,Filmy!$A$2:$C$42,3,0)-VLOOKUP(B8,Lide_u_filmu!$A$2:$D$15,4)</f>
        <v>44</v>
      </c>
    </row>
    <row r="9" spans="1:9" x14ac:dyDescent="0.25">
      <c r="A9" s="1">
        <v>8</v>
      </c>
      <c r="B9" s="1">
        <v>1</v>
      </c>
      <c r="C9" s="1">
        <v>3</v>
      </c>
      <c r="D9" s="1">
        <v>10000</v>
      </c>
      <c r="G9" t="str">
        <f>VLOOKUP(B9,Lide_u_filmu!$A$2:$E$60,3,0)&amp; " " &amp;LEFT(VLOOKUP(B9,Lide_u_filmu!$A$2:$E$60,2,0),1)&amp;"."</f>
        <v>Mravenec F.</v>
      </c>
      <c r="H9" t="str">
        <f>VLOOKUP(C9,Filmy!$A$2:$D$63,2)</f>
        <v>Ferda mravenec ve filmu</v>
      </c>
      <c r="I9">
        <f>VLOOKUP(C9,Filmy!$A$2:$C$42,3,0)-VLOOKUP(B9,Lide_u_filmu!$A$2:$D$15,4)</f>
        <v>59</v>
      </c>
    </row>
    <row r="10" spans="1:9" x14ac:dyDescent="0.25">
      <c r="A10" s="1">
        <v>9</v>
      </c>
      <c r="B10" s="1">
        <v>2</v>
      </c>
      <c r="C10" s="1">
        <v>3</v>
      </c>
      <c r="D10" s="1">
        <v>10000</v>
      </c>
      <c r="G10" t="str">
        <f>VLOOKUP(B10,Lide_u_filmu!$A$2:$E$60,3,0)&amp; " " &amp;LEFT(VLOOKUP(B10,Lide_u_filmu!$A$2:$E$60,2,0),1)&amp;"."</f>
        <v>Uško M.</v>
      </c>
      <c r="H10" t="str">
        <f>VLOOKUP(C10,Filmy!$A$2:$D$63,2)</f>
        <v>Ferda mravenec ve filmu</v>
      </c>
      <c r="I10">
        <f>VLOOKUP(C10,Filmy!$A$2:$C$42,3,0)-VLOOKUP(B10,Lide_u_filmu!$A$2:$D$15,4)</f>
        <v>40</v>
      </c>
    </row>
    <row r="11" spans="1:9" x14ac:dyDescent="0.25">
      <c r="A11" s="1">
        <v>10</v>
      </c>
      <c r="B11" s="1">
        <v>3</v>
      </c>
      <c r="C11" s="1">
        <v>3</v>
      </c>
      <c r="D11" s="1">
        <v>10000</v>
      </c>
      <c r="G11" t="str">
        <f>VLOOKUP(B11,Lide_u_filmu!$A$2:$E$60,3,0)&amp; " " &amp;LEFT(VLOOKUP(B11,Lide_u_filmu!$A$2:$E$60,2,0),1)&amp;"."</f>
        <v>Gal A.</v>
      </c>
      <c r="H11" t="str">
        <f>VLOOKUP(C11,Filmy!$A$2:$D$63,2)</f>
        <v>Ferda mravenec ve filmu</v>
      </c>
      <c r="I11">
        <f>VLOOKUP(C11,Filmy!$A$2:$C$42,3,0)-VLOOKUP(B11,Lide_u_filmu!$A$2:$D$15,4)</f>
        <v>50</v>
      </c>
    </row>
    <row r="12" spans="1:9" x14ac:dyDescent="0.25">
      <c r="A12" s="1">
        <v>11</v>
      </c>
      <c r="B12" s="1">
        <v>4</v>
      </c>
      <c r="C12" s="1">
        <v>3</v>
      </c>
      <c r="D12" s="1">
        <v>10000</v>
      </c>
      <c r="G12" t="str">
        <f>VLOOKUP(B12,Lide_u_filmu!$A$2:$E$60,3,0)&amp; " " &amp;LEFT(VLOOKUP(B12,Lide_u_filmu!$A$2:$E$60,2,0),1)&amp;"."</f>
        <v>Kačer D.</v>
      </c>
      <c r="H12" t="str">
        <f>VLOOKUP(C12,Filmy!$A$2:$D$63,2)</f>
        <v>Ferda mravenec ve filmu</v>
      </c>
      <c r="I12">
        <f>VLOOKUP(C12,Filmy!$A$2:$C$42,3,0)-VLOOKUP(B12,Lide_u_filmu!$A$2:$D$15,4)</f>
        <v>65</v>
      </c>
    </row>
    <row r="13" spans="1:9" x14ac:dyDescent="0.25">
      <c r="A13" s="1">
        <v>12</v>
      </c>
      <c r="B13" s="1">
        <v>5</v>
      </c>
      <c r="C13" s="1">
        <v>3</v>
      </c>
      <c r="D13" s="1">
        <v>10000</v>
      </c>
      <c r="G13" t="str">
        <f>VLOOKUP(B13,Lide_u_filmu!$A$2:$E$60,3,0)&amp; " " &amp;LEFT(VLOOKUP(B13,Lide_u_filmu!$A$2:$E$60,2,0),1)&amp;"."</f>
        <v>Pytlík B.</v>
      </c>
      <c r="H13" t="str">
        <f>VLOOKUP(C13,Filmy!$A$2:$D$63,2)</f>
        <v>Ferda mravenec ve filmu</v>
      </c>
      <c r="I13">
        <f>VLOOKUP(C13,Filmy!$A$2:$C$42,3,0)-VLOOKUP(B13,Lide_u_filmu!$A$2:$D$15,4)</f>
        <v>56</v>
      </c>
    </row>
    <row r="14" spans="1:9" x14ac:dyDescent="0.25">
      <c r="A14" s="1">
        <v>13</v>
      </c>
      <c r="B14" s="1">
        <v>6</v>
      </c>
      <c r="C14" s="1">
        <v>3</v>
      </c>
      <c r="D14" s="1">
        <v>10000</v>
      </c>
      <c r="G14" t="str">
        <f>VLOOKUP(B14,Lide_u_filmu!$A$2:$E$60,3,0)&amp; " " &amp;LEFT(VLOOKUP(B14,Lide_u_filmu!$A$2:$E$60,2,0),1)&amp;"."</f>
        <v>Maková P.</v>
      </c>
      <c r="H14" t="str">
        <f>VLOOKUP(C14,Filmy!$A$2:$D$63,2)</f>
        <v>Ferda mravenec ve filmu</v>
      </c>
      <c r="I14">
        <f>VLOOKUP(C14,Filmy!$A$2:$C$42,3,0)-VLOOKUP(B14,Lide_u_filmu!$A$2:$D$15,4)</f>
        <v>42</v>
      </c>
    </row>
    <row r="15" spans="1:9" x14ac:dyDescent="0.25">
      <c r="A15" s="1">
        <v>14</v>
      </c>
      <c r="B15" s="1">
        <v>1</v>
      </c>
      <c r="C15" s="1">
        <v>4</v>
      </c>
      <c r="D15" s="1">
        <v>7800</v>
      </c>
      <c r="G15" t="str">
        <f>VLOOKUP(B15,Lide_u_filmu!$A$2:$E$60,3,0)&amp; " " &amp;LEFT(VLOOKUP(B15,Lide_u_filmu!$A$2:$E$60,2,0),1)&amp;"."</f>
        <v>Mravenec F.</v>
      </c>
      <c r="H15" t="str">
        <f>VLOOKUP(C15,Filmy!$A$2:$D$63,2)</f>
        <v>Hvězdné války</v>
      </c>
      <c r="I15">
        <f>VLOOKUP(C15,Filmy!$A$2:$C$42,3,0)-VLOOKUP(B15,Lide_u_filmu!$A$2:$D$15,4)</f>
        <v>35</v>
      </c>
    </row>
    <row r="16" spans="1:9" x14ac:dyDescent="0.25">
      <c r="A16" s="1">
        <v>15</v>
      </c>
      <c r="B16" s="1">
        <v>2</v>
      </c>
      <c r="C16" s="1">
        <v>4</v>
      </c>
      <c r="D16" s="1">
        <v>12500</v>
      </c>
      <c r="G16" t="str">
        <f>VLOOKUP(B16,Lide_u_filmu!$A$2:$E$60,3,0)&amp; " " &amp;LEFT(VLOOKUP(B16,Lide_u_filmu!$A$2:$E$60,2,0),1)&amp;"."</f>
        <v>Uško M.</v>
      </c>
      <c r="H16" t="str">
        <f>VLOOKUP(C16,Filmy!$A$2:$D$63,2)</f>
        <v>Hvězdné války</v>
      </c>
      <c r="I16">
        <f>VLOOKUP(C16,Filmy!$A$2:$C$42,3,0)-VLOOKUP(B16,Lide_u_filmu!$A$2:$D$15,4)</f>
        <v>16</v>
      </c>
    </row>
    <row r="17" spans="1:9" x14ac:dyDescent="0.25">
      <c r="A17" s="1">
        <v>16</v>
      </c>
      <c r="B17" s="1">
        <v>4</v>
      </c>
      <c r="C17" s="1">
        <v>4</v>
      </c>
      <c r="D17" s="1">
        <v>9450</v>
      </c>
      <c r="G17" t="str">
        <f>VLOOKUP(B17,Lide_u_filmu!$A$2:$E$60,3,0)&amp; " " &amp;LEFT(VLOOKUP(B17,Lide_u_filmu!$A$2:$E$60,2,0),1)&amp;"."</f>
        <v>Kačer D.</v>
      </c>
      <c r="H17" t="str">
        <f>VLOOKUP(C17,Filmy!$A$2:$D$63,2)</f>
        <v>Hvězdné války</v>
      </c>
      <c r="I17">
        <f>VLOOKUP(C17,Filmy!$A$2:$C$42,3,0)-VLOOKUP(B17,Lide_u_filmu!$A$2:$D$15,4)</f>
        <v>41</v>
      </c>
    </row>
    <row r="18" spans="1:9" x14ac:dyDescent="0.25">
      <c r="A18" s="1">
        <v>17</v>
      </c>
      <c r="B18" s="1">
        <v>6</v>
      </c>
      <c r="C18" s="1">
        <v>4</v>
      </c>
      <c r="D18" s="1">
        <v>10000</v>
      </c>
      <c r="G18" t="str">
        <f>VLOOKUP(B18,Lide_u_filmu!$A$2:$E$60,3,0)&amp; " " &amp;LEFT(VLOOKUP(B18,Lide_u_filmu!$A$2:$E$60,2,0),1)&amp;"."</f>
        <v>Maková P.</v>
      </c>
      <c r="H18" t="str">
        <f>VLOOKUP(C18,Filmy!$A$2:$D$63,2)</f>
        <v>Hvězdné války</v>
      </c>
      <c r="I18">
        <f>VLOOKUP(C18,Filmy!$A$2:$C$42,3,0)-VLOOKUP(B18,Lide_u_filmu!$A$2:$D$15,4)</f>
        <v>18</v>
      </c>
    </row>
    <row r="19" spans="1:9" x14ac:dyDescent="0.25">
      <c r="A19" s="1">
        <v>18</v>
      </c>
      <c r="B19" s="1">
        <v>1</v>
      </c>
      <c r="C19" s="1">
        <v>5</v>
      </c>
      <c r="D19" s="1">
        <v>10000</v>
      </c>
      <c r="G19" t="str">
        <f>VLOOKUP(B19,Lide_u_filmu!$A$2:$E$60,3,0)&amp; " " &amp;LEFT(VLOOKUP(B19,Lide_u_filmu!$A$2:$E$60,2,0),1)&amp;"."</f>
        <v>Mravenec F.</v>
      </c>
      <c r="H19" t="str">
        <f>VLOOKUP(C19,Filmy!$A$2:$D$63,2)</f>
        <v>Asterix a Obelix</v>
      </c>
      <c r="I19">
        <f>VLOOKUP(C19,Filmy!$A$2:$C$42,3,0)-VLOOKUP(B19,Lide_u_filmu!$A$2:$D$15,4)</f>
        <v>47</v>
      </c>
    </row>
    <row r="20" spans="1:9" x14ac:dyDescent="0.25">
      <c r="A20" s="1">
        <v>19</v>
      </c>
      <c r="B20" s="1">
        <v>2</v>
      </c>
      <c r="C20" s="1">
        <v>5</v>
      </c>
      <c r="D20" s="1">
        <v>10000</v>
      </c>
      <c r="G20" t="str">
        <f>VLOOKUP(B20,Lide_u_filmu!$A$2:$E$60,3,0)&amp; " " &amp;LEFT(VLOOKUP(B20,Lide_u_filmu!$A$2:$E$60,2,0),1)&amp;"."</f>
        <v>Uško M.</v>
      </c>
      <c r="H20" t="str">
        <f>VLOOKUP(C20,Filmy!$A$2:$D$63,2)</f>
        <v>Asterix a Obelix</v>
      </c>
      <c r="I20">
        <f>VLOOKUP(C20,Filmy!$A$2:$C$42,3,0)-VLOOKUP(B20,Lide_u_filmu!$A$2:$D$15,4)</f>
        <v>28</v>
      </c>
    </row>
    <row r="21" spans="1:9" x14ac:dyDescent="0.25">
      <c r="A21" s="1">
        <v>20</v>
      </c>
      <c r="B21" s="1">
        <v>3</v>
      </c>
      <c r="C21" s="1">
        <v>5</v>
      </c>
      <c r="D21" s="1">
        <v>7800</v>
      </c>
      <c r="G21" t="str">
        <f>VLOOKUP(B21,Lide_u_filmu!$A$2:$E$60,3,0)&amp; " " &amp;LEFT(VLOOKUP(B21,Lide_u_filmu!$A$2:$E$60,2,0),1)&amp;"."</f>
        <v>Gal A.</v>
      </c>
      <c r="H21" t="str">
        <f>VLOOKUP(C21,Filmy!$A$2:$D$63,2)</f>
        <v>Asterix a Obelix</v>
      </c>
      <c r="I21">
        <f>VLOOKUP(C21,Filmy!$A$2:$C$42,3,0)-VLOOKUP(B21,Lide_u_filmu!$A$2:$D$15,4)</f>
        <v>38</v>
      </c>
    </row>
    <row r="22" spans="1:9" x14ac:dyDescent="0.25">
      <c r="A22" s="1">
        <v>21</v>
      </c>
      <c r="B22" s="1">
        <v>4</v>
      </c>
      <c r="C22" s="1">
        <v>5</v>
      </c>
      <c r="D22" s="1">
        <v>12500</v>
      </c>
      <c r="G22" t="str">
        <f>VLOOKUP(B22,Lide_u_filmu!$A$2:$E$60,3,0)&amp; " " &amp;LEFT(VLOOKUP(B22,Lide_u_filmu!$A$2:$E$60,2,0),1)&amp;"."</f>
        <v>Kačer D.</v>
      </c>
      <c r="H22" t="str">
        <f>VLOOKUP(C22,Filmy!$A$2:$D$63,2)</f>
        <v>Asterix a Obelix</v>
      </c>
      <c r="I22">
        <f>VLOOKUP(C22,Filmy!$A$2:$C$42,3,0)-VLOOKUP(B22,Lide_u_filmu!$A$2:$D$15,4)</f>
        <v>53</v>
      </c>
    </row>
    <row r="23" spans="1:9" x14ac:dyDescent="0.25">
      <c r="A23" s="1">
        <v>22</v>
      </c>
      <c r="B23" s="1">
        <v>1</v>
      </c>
      <c r="C23" s="1">
        <v>6</v>
      </c>
      <c r="D23" s="1">
        <v>14500</v>
      </c>
      <c r="G23" t="str">
        <f>VLOOKUP(B23,Lide_u_filmu!$A$2:$E$60,3,0)&amp; " " &amp;LEFT(VLOOKUP(B23,Lide_u_filmu!$A$2:$E$60,2,0),1)&amp;"."</f>
        <v>Mravenec F.</v>
      </c>
      <c r="H23" t="str">
        <f>VLOOKUP(C23,Filmy!$A$2:$D$63,2)</f>
        <v>3 Oříšky pro popelku</v>
      </c>
      <c r="I23">
        <f>VLOOKUP(C23,Filmy!$A$2:$C$42,3,0)-VLOOKUP(B23,Lide_u_filmu!$A$2:$D$15,4)</f>
        <v>27</v>
      </c>
    </row>
    <row r="24" spans="1:9" x14ac:dyDescent="0.25">
      <c r="A24" s="1">
        <v>23</v>
      </c>
      <c r="B24" s="1">
        <v>2</v>
      </c>
      <c r="C24" s="1">
        <v>6</v>
      </c>
      <c r="D24" s="1">
        <v>12800</v>
      </c>
      <c r="G24" t="str">
        <f>VLOOKUP(B24,Lide_u_filmu!$A$2:$E$60,3,0)&amp; " " &amp;LEFT(VLOOKUP(B24,Lide_u_filmu!$A$2:$E$60,2,0),1)&amp;"."</f>
        <v>Uško M.</v>
      </c>
      <c r="H24" t="str">
        <f>VLOOKUP(C24,Filmy!$A$2:$D$63,2)</f>
        <v>3 Oříšky pro popelku</v>
      </c>
      <c r="I24">
        <f>VLOOKUP(C24,Filmy!$A$2:$C$42,3,0)-VLOOKUP(B24,Lide_u_filmu!$A$2:$D$15,4)</f>
        <v>8</v>
      </c>
    </row>
    <row r="25" spans="1:9" x14ac:dyDescent="0.25">
      <c r="A25" s="1">
        <v>24</v>
      </c>
      <c r="B25" s="1">
        <v>3</v>
      </c>
      <c r="C25" s="1">
        <v>6</v>
      </c>
      <c r="D25" s="1">
        <v>6870</v>
      </c>
      <c r="G25" t="str">
        <f>VLOOKUP(B25,Lide_u_filmu!$A$2:$E$60,3,0)&amp; " " &amp;LEFT(VLOOKUP(B25,Lide_u_filmu!$A$2:$E$60,2,0),1)&amp;"."</f>
        <v>Gal A.</v>
      </c>
      <c r="H25" t="str">
        <f>VLOOKUP(C25,Filmy!$A$2:$D$63,2)</f>
        <v>3 Oříšky pro popelku</v>
      </c>
      <c r="I25">
        <f>VLOOKUP(C25,Filmy!$A$2:$C$42,3,0)-VLOOKUP(B25,Lide_u_filmu!$A$2:$D$15,4)</f>
        <v>18</v>
      </c>
    </row>
    <row r="26" spans="1:9" x14ac:dyDescent="0.25">
      <c r="A26" s="1">
        <v>25</v>
      </c>
      <c r="B26" s="1">
        <v>4</v>
      </c>
      <c r="C26" s="1">
        <v>6</v>
      </c>
      <c r="D26" s="1">
        <v>12345</v>
      </c>
      <c r="G26" t="str">
        <f>VLOOKUP(B26,Lide_u_filmu!$A$2:$E$60,3,0)&amp; " " &amp;LEFT(VLOOKUP(B26,Lide_u_filmu!$A$2:$E$60,2,0),1)&amp;"."</f>
        <v>Kačer D.</v>
      </c>
      <c r="H26" t="str">
        <f>VLOOKUP(C26,Filmy!$A$2:$D$63,2)</f>
        <v>3 Oříšky pro popelku</v>
      </c>
      <c r="I26">
        <f>VLOOKUP(C26,Filmy!$A$2:$C$42,3,0)-VLOOKUP(B26,Lide_u_filmu!$A$2:$D$15,4)</f>
        <v>33</v>
      </c>
    </row>
    <row r="27" spans="1:9" x14ac:dyDescent="0.25">
      <c r="A27" s="1">
        <v>26</v>
      </c>
      <c r="B27" s="1">
        <v>5</v>
      </c>
      <c r="C27" s="1">
        <v>6</v>
      </c>
      <c r="D27" s="1">
        <v>3500</v>
      </c>
      <c r="G27" t="str">
        <f>VLOOKUP(B27,Lide_u_filmu!$A$2:$E$60,3,0)&amp; " " &amp;LEFT(VLOOKUP(B27,Lide_u_filmu!$A$2:$E$60,2,0),1)&amp;"."</f>
        <v>Pytlík B.</v>
      </c>
      <c r="H27" t="str">
        <f>VLOOKUP(C27,Filmy!$A$2:$D$63,2)</f>
        <v>3 Oříšky pro popelku</v>
      </c>
      <c r="I27">
        <f>VLOOKUP(C27,Filmy!$A$2:$C$42,3,0)-VLOOKUP(B27,Lide_u_filmu!$A$2:$D$15,4)</f>
        <v>24</v>
      </c>
    </row>
    <row r="28" spans="1:9" x14ac:dyDescent="0.25">
      <c r="A28" s="1">
        <v>27</v>
      </c>
      <c r="B28" s="1">
        <v>6</v>
      </c>
      <c r="C28" s="1">
        <v>6</v>
      </c>
      <c r="D28" s="1">
        <v>1000</v>
      </c>
      <c r="G28" t="str">
        <f>VLOOKUP(B28,Lide_u_filmu!$A$2:$E$60,3,0)&amp; " " &amp;LEFT(VLOOKUP(B28,Lide_u_filmu!$A$2:$E$60,2,0),1)&amp;"."</f>
        <v>Maková P.</v>
      </c>
      <c r="H28" t="str">
        <f>VLOOKUP(C28,Filmy!$A$2:$D$63,2)</f>
        <v>3 Oříšky pro popelku</v>
      </c>
      <c r="I28">
        <f>VLOOKUP(C28,Filmy!$A$2:$C$42,3,0)-VLOOKUP(B28,Lide_u_filmu!$A$2:$D$15,4)</f>
        <v>10</v>
      </c>
    </row>
    <row r="29" spans="1:9" x14ac:dyDescent="0.25">
      <c r="B29" s="1">
        <v>7</v>
      </c>
      <c r="C29" s="1">
        <v>1</v>
      </c>
      <c r="D29" s="1">
        <v>25000</v>
      </c>
      <c r="G29" t="str">
        <f>VLOOKUP(B29,Lide_u_filmu!$A$2:$E$60,3,0)&amp; " " &amp;LEFT(VLOOKUP(B29,Lide_u_filmu!$A$2:$E$60,2,0),1)&amp;"."</f>
        <v>Von Gurun M.</v>
      </c>
      <c r="H29" t="str">
        <f>VLOOKUP(C29,Filmy!$A$2:$D$63,2)</f>
        <v>Pelíšky</v>
      </c>
      <c r="I29">
        <f>VLOOKUP(C29,Filmy!$A$2:$C$42,3,0)-VLOOKUP(B29,Lide_u_filmu!$A$2:$D$15,4)</f>
        <v>30</v>
      </c>
    </row>
    <row r="30" spans="1:9" x14ac:dyDescent="0.25">
      <c r="B30" s="1">
        <v>7</v>
      </c>
      <c r="C30" s="1">
        <v>4</v>
      </c>
      <c r="D30" s="1">
        <v>13000</v>
      </c>
      <c r="G30" t="str">
        <f>VLOOKUP(B30,Lide_u_filmu!$A$2:$E$60,3,0)&amp; " " &amp;LEFT(VLOOKUP(B30,Lide_u_filmu!$A$2:$E$60,2,0),1)&amp;"."</f>
        <v>Von Gurun M.</v>
      </c>
      <c r="H30" t="str">
        <f>VLOOKUP(C30,Filmy!$A$2:$D$63,2)</f>
        <v>Hvězdné války</v>
      </c>
      <c r="I30">
        <f>VLOOKUP(C30,Filmy!$A$2:$C$42,3,0)-VLOOKUP(B30,Lide_u_filmu!$A$2:$D$15,4)</f>
        <v>14</v>
      </c>
    </row>
    <row r="31" spans="1:9" x14ac:dyDescent="0.25">
      <c r="B31" s="1">
        <v>7</v>
      </c>
      <c r="C31" s="1">
        <v>5</v>
      </c>
      <c r="D31" s="1">
        <v>8000</v>
      </c>
      <c r="G31" t="str">
        <f>VLOOKUP(B31,Lide_u_filmu!$A$2:$E$60,3,0)&amp; " " &amp;LEFT(VLOOKUP(B31,Lide_u_filmu!$A$2:$E$60,2,0),1)&amp;"."</f>
        <v>Von Gurun M.</v>
      </c>
      <c r="H31" t="str">
        <f>VLOOKUP(C31,Filmy!$A$2:$D$63,2)</f>
        <v>Asterix a Obelix</v>
      </c>
      <c r="I31">
        <f>VLOOKUP(C31,Filmy!$A$2:$C$42,3,0)-VLOOKUP(B31,Lide_u_filmu!$A$2:$D$15,4)</f>
        <v>26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2" sqref="B12"/>
    </sheetView>
  </sheetViews>
  <sheetFormatPr defaultRowHeight="15" x14ac:dyDescent="0.25"/>
  <sheetData>
    <row r="1" spans="1:3" x14ac:dyDescent="0.25">
      <c r="A1" t="s">
        <v>0</v>
      </c>
      <c r="B1" t="s">
        <v>32</v>
      </c>
      <c r="C1" t="s">
        <v>4</v>
      </c>
    </row>
    <row r="2" spans="1:3" x14ac:dyDescent="0.25">
      <c r="B2">
        <v>1</v>
      </c>
      <c r="C2">
        <v>1</v>
      </c>
    </row>
    <row r="3" spans="1:3" x14ac:dyDescent="0.25">
      <c r="B3">
        <v>2</v>
      </c>
      <c r="C3">
        <v>2</v>
      </c>
    </row>
    <row r="4" spans="1:3" x14ac:dyDescent="0.25">
      <c r="B4">
        <v>2</v>
      </c>
      <c r="C4">
        <v>3</v>
      </c>
    </row>
    <row r="5" spans="1:3" x14ac:dyDescent="0.25">
      <c r="B5">
        <v>2</v>
      </c>
      <c r="C5">
        <v>4</v>
      </c>
    </row>
    <row r="6" spans="1:3" x14ac:dyDescent="0.25">
      <c r="B6">
        <v>3</v>
      </c>
      <c r="C6">
        <v>4</v>
      </c>
    </row>
    <row r="7" spans="1:3" x14ac:dyDescent="0.25">
      <c r="B7">
        <v>4</v>
      </c>
      <c r="C7">
        <v>3</v>
      </c>
    </row>
    <row r="8" spans="1:3" x14ac:dyDescent="0.25">
      <c r="B8">
        <v>5</v>
      </c>
      <c r="C8">
        <v>1</v>
      </c>
    </row>
    <row r="9" spans="1:3" x14ac:dyDescent="0.25">
      <c r="B9">
        <v>5</v>
      </c>
      <c r="C9">
        <v>4</v>
      </c>
    </row>
    <row r="10" spans="1:3" x14ac:dyDescent="0.25">
      <c r="B10">
        <v>6</v>
      </c>
      <c r="C10">
        <v>3</v>
      </c>
    </row>
    <row r="11" spans="1:3" x14ac:dyDescent="0.25">
      <c r="B11">
        <v>6</v>
      </c>
      <c r="C11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Lide_u_filmu</vt:lpstr>
      <vt:lpstr>Země</vt:lpstr>
      <vt:lpstr>Filmy</vt:lpstr>
      <vt:lpstr>Účinkuje</vt:lpstr>
      <vt:lpstr>Země_filmy</vt:lpstr>
    </vt:vector>
  </TitlesOfParts>
  <Company>ÚI PEF MENDELU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test12</dc:creator>
  <cp:lastModifiedBy>test12</cp:lastModifiedBy>
  <dcterms:created xsi:type="dcterms:W3CDTF">2018-11-21T06:22:25Z</dcterms:created>
  <dcterms:modified xsi:type="dcterms:W3CDTF">2018-11-21T07:36:54Z</dcterms:modified>
</cp:coreProperties>
</file>